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<sst xmlns="http://schemas.openxmlformats.org/spreadsheetml/2006/main" count="52" uniqueCount="40">
  <si>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Totalt</t>
  </si>
  <si>
    <t>Legemedl.</t>
  </si>
  <si>
    <t>Studentmedl.</t>
  </si>
  <si>
    <t>Revisorbekreftede medlemstall Den norske legeforening, sammendrag</t>
  </si>
  <si>
    <t>Privatans.</t>
  </si>
  <si>
    <t>alle medl.</t>
  </si>
  <si>
    <t>inkl. utland</t>
  </si>
  <si>
    <t>Diverse</t>
  </si>
  <si>
    <t>Kommune*</t>
  </si>
  <si>
    <t>Privatprakt.*</t>
  </si>
  <si>
    <t>*Tallene per 1. januar 2002 og per 1. januar 2003 synes å indikere et for lavt antall i kommune og et tilsvarende for høyt antall privatpraktiserende,</t>
  </si>
  <si>
    <t>sammenlignet med senere tall. Dette skyldes trolig pga at tallene har vært basert på arbeidsstedets plassering på tariffområde alene.</t>
  </si>
  <si>
    <t>Fom. 1. januar 2004 er det korrigert for registrert stillingsbetegnelse for å få en fordeling mellom kommune og privatpraktiserende som trolig er mer korrekt.</t>
  </si>
  <si>
    <t>Alders-</t>
  </si>
  <si>
    <t>pensjonister</t>
  </si>
  <si>
    <t>kvinner</t>
  </si>
  <si>
    <t>menn</t>
  </si>
  <si>
    <t>Prosent</t>
  </si>
  <si>
    <t>Staten, ikke</t>
  </si>
  <si>
    <t>helseforetak</t>
  </si>
  <si>
    <t>Spekter Helse**</t>
  </si>
  <si>
    <t>andre***</t>
  </si>
  <si>
    <t>inkl. HSH mv.**</t>
  </si>
  <si>
    <t>**Fra 1. januar 2008 til 1. januar 2009 er Lovisenberg sykehus overført fra HSH-området til Spekter Helse, men er spesifisert for seg i de revisorbekreftede</t>
  </si>
  <si>
    <t>(tidligere NAVO-Helse)</t>
  </si>
  <si>
    <t>Yrkesakt.i Norge</t>
  </si>
  <si>
    <t>med kjent tariffomr.</t>
  </si>
  <si>
    <t>KS+Oslo kommune</t>
  </si>
  <si>
    <t>alm.leger+spesialister</t>
  </si>
  <si>
    <t>Spekter privat (tidligere NAVO tradisjonell) er ikke inkludert i tallene for Spekter Helse, men blant privatansatte.</t>
  </si>
  <si>
    <t>2011*</t>
  </si>
  <si>
    <t>2010*</t>
  </si>
  <si>
    <t>og 3) yrkesaktive under 70 år i Norge med ukjent tariffområde, hovedsakelig pga ukjent arbeidssted. Fom. 1. januar 2011 kommer det her inn en ny gruppe:</t>
  </si>
  <si>
    <t xml:space="preserve"> medlemstallene. Per 1. januar 2009 inkluderer tallet 118 og per 1. januar 2010 inkluderer tallet 128 medlemmer i Område 4 - Lovisenberg. Per 1. januar 2011</t>
  </si>
  <si>
    <t xml:space="preserve"> utgjør dette 134 medlemmer ved tradisjonell rapportering og 137 medlemmer ved ny rapportering av beregnede årsverk inkludert bistillinger (se fotnoten over).</t>
  </si>
  <si>
    <t>4) Antallet årsverk som ikke rapporteres på tariffområde pga leger som totalt sett, medregnet bistillingene, arbeider mindre enn full stilling (200 årsverk).</t>
  </si>
  <si>
    <t>***Denne gruppen består av fire undergrupper: 1) ikke yrkesaktive under 70 år som ikke er alderspensjonister, 2) yrkesaktive under 70 år i utlandet</t>
  </si>
  <si>
    <t>2012*</t>
  </si>
  <si>
    <t>Fom. 1. januar 2011 er det innført rapportering av beregnede årsverk inkludert bistillinger, noe som gir høyere medlemstall i kommune, men lavere</t>
  </si>
  <si>
    <t>medlemstall for Spekter Helse, enn ved tradisjonell rapportering. Tallene for den tradisjonelle rapporteringen står på linjen foran.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</si>
</sst>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6" fontId="2" fillId="0" borderId="0" xfId="0" applyNumberFormat="1" applyFont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6.7109375" style="0" customWidth="1"/>
    <col min="3" max="5" width="14.7109375" style="0" customWidth="1"/>
    <col min="6" max="6" width="18.140625" style="0" customWidth="1"/>
    <col min="7" max="7" width="13.57421875" style="0" customWidth="1"/>
    <col min="8" max="9" width="10.7109375" style="0" customWidth="1"/>
    <col min="10" max="11" width="8.7109375" style="0" customWidth="1"/>
    <col min="12" max="13" width="6.7109375" style="0" customWidth="1"/>
    <col min="14" max="14" width="21.7109375" style="0" customWidth="1"/>
    <col min="15" max="17" width="18.7109375" style="0" customWidth="1"/>
    <col min="18" max="18" width="20.8515625" style="0" customWidth="1"/>
    <col min="19" max="19" width="18.7109375" style="0" customWidth="1"/>
  </cols>
  <sheetData>
    <row r="1" spans="1:12" ht="23.25">
      <c r="A1" s="2" t="s">
        <v>3</v>
      </c>
      <c r="L1" s="2" t="s">
        <v>3</v>
      </c>
    </row>
    <row r="4" spans="1:19" s="1" customFormat="1" ht="12.75">
      <c r="A4" s="4">
        <v>39448</v>
      </c>
      <c r="B4" s="4">
        <v>39813</v>
      </c>
      <c r="C4" s="1" t="s">
        <v>0</v>
      </c>
      <c r="D4" s="1" t="s">
        <v>1</v>
      </c>
      <c r="E4" s="1" t="s">
        <v>2</v>
      </c>
      <c r="F4" s="1" t="s">
        <v>25</v>
      </c>
      <c r="G4" s="1" t="s">
        <v>13</v>
      </c>
      <c r="H4" s="1" t="s">
        <v>0</v>
      </c>
      <c r="I4" s="1" t="s">
        <v>0</v>
      </c>
      <c r="J4" s="1" t="s">
        <v>17</v>
      </c>
      <c r="K4" s="1" t="s">
        <v>17</v>
      </c>
      <c r="L4" s="4">
        <v>39448</v>
      </c>
      <c r="M4" s="4">
        <v>39813</v>
      </c>
      <c r="N4" s="1" t="s">
        <v>20</v>
      </c>
      <c r="O4" s="1" t="s">
        <v>18</v>
      </c>
      <c r="P4" s="1" t="s">
        <v>8</v>
      </c>
      <c r="Q4" s="1" t="s">
        <v>4</v>
      </c>
      <c r="R4" s="1" t="s">
        <v>9</v>
      </c>
      <c r="S4" s="1" t="s">
        <v>7</v>
      </c>
    </row>
    <row r="5" spans="1:19" s="1" customFormat="1" ht="12.75">
      <c r="A5" s="4"/>
      <c r="B5" s="4"/>
      <c r="C5" s="1" t="s">
        <v>5</v>
      </c>
      <c r="D5" s="1" t="s">
        <v>6</v>
      </c>
      <c r="E5" s="1" t="s">
        <v>6</v>
      </c>
      <c r="F5" s="1" t="s">
        <v>26</v>
      </c>
      <c r="G5" s="1" t="s">
        <v>14</v>
      </c>
      <c r="H5" s="1" t="s">
        <v>15</v>
      </c>
      <c r="I5" s="1" t="s">
        <v>16</v>
      </c>
      <c r="J5" s="1" t="s">
        <v>15</v>
      </c>
      <c r="K5" s="1" t="s">
        <v>16</v>
      </c>
      <c r="L5" s="4"/>
      <c r="M5" s="4"/>
      <c r="N5" s="1" t="s">
        <v>24</v>
      </c>
      <c r="O5" s="1" t="s">
        <v>19</v>
      </c>
      <c r="P5" s="1" t="s">
        <v>27</v>
      </c>
      <c r="Q5" s="1" t="s">
        <v>22</v>
      </c>
      <c r="R5" s="1" t="s">
        <v>28</v>
      </c>
      <c r="S5" s="1" t="s">
        <v>21</v>
      </c>
    </row>
    <row r="7" spans="1:19" ht="12.75">
      <c r="A7">
        <v>1998</v>
      </c>
      <c r="B7">
        <v>1997</v>
      </c>
      <c r="C7" s="3">
        <v>17335</v>
      </c>
      <c r="D7" s="3">
        <f>C7-E7</f>
        <v>14801</v>
      </c>
      <c r="E7" s="3">
        <v>2534</v>
      </c>
      <c r="F7" s="3">
        <f aca="true" t="shared" si="0" ref="F7:F19">SUM(O7:R7)+N7</f>
        <v>13082</v>
      </c>
      <c r="G7" s="3">
        <v>1094</v>
      </c>
      <c r="H7" s="3">
        <v>5475</v>
      </c>
      <c r="I7" s="3">
        <v>11860</v>
      </c>
      <c r="J7" s="5">
        <f aca="true" t="shared" si="1" ref="J7:J19">H7/(H7+I7)*100</f>
        <v>31.583501586385925</v>
      </c>
      <c r="K7" s="5">
        <f aca="true" t="shared" si="2" ref="K7:K19">I7/(H7+I7)*100</f>
        <v>68.41649841361408</v>
      </c>
      <c r="L7">
        <v>1998</v>
      </c>
      <c r="M7">
        <v>1997</v>
      </c>
      <c r="N7" s="3">
        <v>0</v>
      </c>
      <c r="O7" s="3">
        <v>1413</v>
      </c>
      <c r="P7" s="3">
        <f>6658+1211</f>
        <v>7869</v>
      </c>
      <c r="Q7" s="3">
        <v>920</v>
      </c>
      <c r="R7" s="3">
        <v>2880</v>
      </c>
      <c r="S7" s="3">
        <f>284+51</f>
        <v>335</v>
      </c>
    </row>
    <row r="8" spans="1:19" ht="12.75">
      <c r="A8">
        <f>A7+1</f>
        <v>1999</v>
      </c>
      <c r="B8">
        <f>B7+1</f>
        <v>1998</v>
      </c>
      <c r="C8" s="3">
        <v>18178</v>
      </c>
      <c r="D8" s="3">
        <f aca="true" t="shared" si="3" ref="D8:D17">C8-E8</f>
        <v>15482</v>
      </c>
      <c r="E8" s="3">
        <v>2696</v>
      </c>
      <c r="F8" s="3">
        <f t="shared" si="0"/>
        <v>13388</v>
      </c>
      <c r="G8" s="3">
        <v>1139</v>
      </c>
      <c r="H8" s="3">
        <v>5904</v>
      </c>
      <c r="I8" s="3">
        <v>12274</v>
      </c>
      <c r="J8" s="5">
        <f t="shared" si="1"/>
        <v>32.47882055231599</v>
      </c>
      <c r="K8" s="5">
        <f t="shared" si="2"/>
        <v>67.521179447684</v>
      </c>
      <c r="L8">
        <f>L7+1</f>
        <v>1999</v>
      </c>
      <c r="M8">
        <f>M7+1</f>
        <v>1998</v>
      </c>
      <c r="N8" s="3">
        <v>0</v>
      </c>
      <c r="O8" s="3">
        <v>1427</v>
      </c>
      <c r="P8" s="3">
        <v>7980</v>
      </c>
      <c r="Q8" s="3">
        <v>929</v>
      </c>
      <c r="R8" s="3">
        <v>3052</v>
      </c>
      <c r="S8" s="3">
        <v>955</v>
      </c>
    </row>
    <row r="9" spans="1:19" ht="12.75">
      <c r="A9">
        <f aca="true" t="shared" si="4" ref="A9:A17">A8+1</f>
        <v>2000</v>
      </c>
      <c r="B9">
        <f aca="true" t="shared" si="5" ref="B9:B17">B8+1</f>
        <v>1999</v>
      </c>
      <c r="C9" s="3">
        <v>18965</v>
      </c>
      <c r="D9" s="3">
        <f t="shared" si="3"/>
        <v>16075</v>
      </c>
      <c r="E9" s="3">
        <v>2890</v>
      </c>
      <c r="F9" s="3">
        <f t="shared" si="0"/>
        <v>13233</v>
      </c>
      <c r="G9" s="3">
        <v>1291</v>
      </c>
      <c r="H9" s="3">
        <v>6338</v>
      </c>
      <c r="I9" s="3">
        <v>12627</v>
      </c>
      <c r="J9" s="5">
        <f t="shared" si="1"/>
        <v>33.41945689427894</v>
      </c>
      <c r="K9" s="5">
        <f t="shared" si="2"/>
        <v>66.58054310572106</v>
      </c>
      <c r="L9">
        <f aca="true" t="shared" si="6" ref="L9:L18">L8+1</f>
        <v>2000</v>
      </c>
      <c r="M9">
        <f aca="true" t="shared" si="7" ref="M9:M18">M8+1</f>
        <v>1999</v>
      </c>
      <c r="N9" s="3">
        <v>0</v>
      </c>
      <c r="O9" s="3">
        <v>1449</v>
      </c>
      <c r="P9" s="3">
        <v>7785</v>
      </c>
      <c r="Q9" s="3">
        <v>873</v>
      </c>
      <c r="R9" s="3">
        <v>3126</v>
      </c>
      <c r="S9" s="3">
        <v>1551</v>
      </c>
    </row>
    <row r="10" spans="1:19" ht="12.75">
      <c r="A10">
        <f t="shared" si="4"/>
        <v>2001</v>
      </c>
      <c r="B10">
        <f t="shared" si="5"/>
        <v>2000</v>
      </c>
      <c r="C10" s="3">
        <v>20007</v>
      </c>
      <c r="D10" s="3">
        <f t="shared" si="3"/>
        <v>16677</v>
      </c>
      <c r="E10" s="3">
        <v>3330</v>
      </c>
      <c r="F10" s="3">
        <f t="shared" si="0"/>
        <v>14292</v>
      </c>
      <c r="G10" s="3">
        <v>1308</v>
      </c>
      <c r="H10" s="3">
        <v>6961</v>
      </c>
      <c r="I10" s="3">
        <v>13046</v>
      </c>
      <c r="J10" s="5">
        <f t="shared" si="1"/>
        <v>34.79282251212076</v>
      </c>
      <c r="K10" s="5">
        <f t="shared" si="2"/>
        <v>65.20717748787924</v>
      </c>
      <c r="L10">
        <f t="shared" si="6"/>
        <v>2001</v>
      </c>
      <c r="M10">
        <f t="shared" si="7"/>
        <v>2000</v>
      </c>
      <c r="N10" s="3">
        <v>0</v>
      </c>
      <c r="O10" s="3">
        <v>1699</v>
      </c>
      <c r="P10" s="3">
        <v>8153</v>
      </c>
      <c r="Q10" s="3">
        <v>893</v>
      </c>
      <c r="R10" s="3">
        <v>3547</v>
      </c>
      <c r="S10" s="3">
        <v>1077</v>
      </c>
    </row>
    <row r="11" spans="1:19" ht="12.75">
      <c r="A11">
        <f t="shared" si="4"/>
        <v>2002</v>
      </c>
      <c r="B11">
        <f t="shared" si="5"/>
        <v>2001</v>
      </c>
      <c r="C11" s="3">
        <v>20441</v>
      </c>
      <c r="D11" s="3">
        <f t="shared" si="3"/>
        <v>17142</v>
      </c>
      <c r="E11" s="3">
        <v>3299</v>
      </c>
      <c r="F11" s="3">
        <f t="shared" si="0"/>
        <v>14843</v>
      </c>
      <c r="G11" s="3">
        <v>1355</v>
      </c>
      <c r="H11" s="3">
        <v>7277</v>
      </c>
      <c r="I11" s="3">
        <v>13164</v>
      </c>
      <c r="J11" s="5">
        <f t="shared" si="1"/>
        <v>35.60001956851426</v>
      </c>
      <c r="K11" s="5">
        <f t="shared" si="2"/>
        <v>64.39998043148574</v>
      </c>
      <c r="L11">
        <f t="shared" si="6"/>
        <v>2002</v>
      </c>
      <c r="M11">
        <f t="shared" si="7"/>
        <v>2001</v>
      </c>
      <c r="N11" s="3">
        <v>8050</v>
      </c>
      <c r="O11" s="3">
        <v>804</v>
      </c>
      <c r="P11" s="3">
        <v>858</v>
      </c>
      <c r="Q11" s="3">
        <v>738</v>
      </c>
      <c r="R11" s="3">
        <v>4393</v>
      </c>
      <c r="S11" s="3">
        <v>944</v>
      </c>
    </row>
    <row r="12" spans="1:19" ht="12.75">
      <c r="A12">
        <f t="shared" si="4"/>
        <v>2003</v>
      </c>
      <c r="B12">
        <f t="shared" si="5"/>
        <v>2002</v>
      </c>
      <c r="C12" s="3">
        <v>20904</v>
      </c>
      <c r="D12" s="3">
        <f t="shared" si="3"/>
        <v>17421</v>
      </c>
      <c r="E12" s="3">
        <v>3483</v>
      </c>
      <c r="F12" s="3">
        <f t="shared" si="0"/>
        <v>14936</v>
      </c>
      <c r="G12" s="3">
        <v>1399</v>
      </c>
      <c r="H12" s="3">
        <v>7652</v>
      </c>
      <c r="I12" s="3">
        <v>13252</v>
      </c>
      <c r="J12" s="5">
        <f t="shared" si="1"/>
        <v>36.6054343666284</v>
      </c>
      <c r="K12" s="5">
        <f t="shared" si="2"/>
        <v>63.3945656333716</v>
      </c>
      <c r="L12">
        <f t="shared" si="6"/>
        <v>2003</v>
      </c>
      <c r="M12">
        <f t="shared" si="7"/>
        <v>2002</v>
      </c>
      <c r="N12" s="3">
        <v>8182</v>
      </c>
      <c r="O12" s="3">
        <v>799</v>
      </c>
      <c r="P12" s="3">
        <v>591</v>
      </c>
      <c r="Q12" s="3">
        <v>747</v>
      </c>
      <c r="R12" s="3">
        <v>4617</v>
      </c>
      <c r="S12" s="3">
        <v>1086</v>
      </c>
    </row>
    <row r="13" spans="1:19" ht="12.75">
      <c r="A13">
        <f t="shared" si="4"/>
        <v>2004</v>
      </c>
      <c r="B13">
        <f t="shared" si="5"/>
        <v>2003</v>
      </c>
      <c r="C13" s="3">
        <v>21530</v>
      </c>
      <c r="D13" s="3">
        <f t="shared" si="3"/>
        <v>18086</v>
      </c>
      <c r="E13" s="3">
        <v>3444</v>
      </c>
      <c r="F13" s="3">
        <f t="shared" si="0"/>
        <v>15372</v>
      </c>
      <c r="G13" s="3">
        <v>1527</v>
      </c>
      <c r="H13" s="3">
        <v>8090</v>
      </c>
      <c r="I13" s="3">
        <v>13440</v>
      </c>
      <c r="J13" s="5">
        <f t="shared" si="1"/>
        <v>37.575476079888524</v>
      </c>
      <c r="K13" s="5">
        <f t="shared" si="2"/>
        <v>62.424523920111476</v>
      </c>
      <c r="L13">
        <f t="shared" si="6"/>
        <v>2004</v>
      </c>
      <c r="M13">
        <f t="shared" si="7"/>
        <v>2003</v>
      </c>
      <c r="N13" s="3">
        <v>8367</v>
      </c>
      <c r="O13" s="3">
        <v>778</v>
      </c>
      <c r="P13" s="3">
        <v>1214</v>
      </c>
      <c r="Q13" s="3">
        <v>730</v>
      </c>
      <c r="R13" s="3">
        <v>4283</v>
      </c>
      <c r="S13" s="3">
        <v>1187</v>
      </c>
    </row>
    <row r="14" spans="1:19" ht="12.75">
      <c r="A14">
        <f t="shared" si="4"/>
        <v>2005</v>
      </c>
      <c r="B14">
        <f t="shared" si="5"/>
        <v>2004</v>
      </c>
      <c r="C14" s="3">
        <v>22364</v>
      </c>
      <c r="D14" s="3">
        <f t="shared" si="3"/>
        <v>18925</v>
      </c>
      <c r="E14" s="3">
        <v>3439</v>
      </c>
      <c r="F14" s="3">
        <f t="shared" si="0"/>
        <v>15809</v>
      </c>
      <c r="G14" s="3">
        <v>1654</v>
      </c>
      <c r="H14" s="3">
        <v>8613</v>
      </c>
      <c r="I14" s="3">
        <v>13751</v>
      </c>
      <c r="J14" s="5">
        <f t="shared" si="1"/>
        <v>38.512788409944555</v>
      </c>
      <c r="K14" s="5">
        <f t="shared" si="2"/>
        <v>61.487211590055445</v>
      </c>
      <c r="L14">
        <f t="shared" si="6"/>
        <v>2005</v>
      </c>
      <c r="M14">
        <f t="shared" si="7"/>
        <v>2004</v>
      </c>
      <c r="N14" s="3">
        <v>8906</v>
      </c>
      <c r="O14" s="3">
        <v>828</v>
      </c>
      <c r="P14" s="3">
        <v>1144</v>
      </c>
      <c r="Q14" s="3">
        <v>543</v>
      </c>
      <c r="R14" s="3">
        <v>4388</v>
      </c>
      <c r="S14" s="3">
        <v>1462</v>
      </c>
    </row>
    <row r="15" spans="1:19" ht="12.75">
      <c r="A15">
        <f t="shared" si="4"/>
        <v>2006</v>
      </c>
      <c r="B15">
        <f t="shared" si="5"/>
        <v>2005</v>
      </c>
      <c r="C15" s="3">
        <v>23133</v>
      </c>
      <c r="D15" s="3">
        <f t="shared" si="3"/>
        <v>19654</v>
      </c>
      <c r="E15" s="3">
        <v>3479</v>
      </c>
      <c r="F15" s="3">
        <f t="shared" si="0"/>
        <v>16586</v>
      </c>
      <c r="G15" s="3">
        <v>1696</v>
      </c>
      <c r="H15" s="3">
        <v>9116</v>
      </c>
      <c r="I15" s="3">
        <v>14017</v>
      </c>
      <c r="J15" s="5">
        <f t="shared" si="1"/>
        <v>39.40690788051701</v>
      </c>
      <c r="K15" s="5">
        <f t="shared" si="2"/>
        <v>60.593092119482996</v>
      </c>
      <c r="L15">
        <f t="shared" si="6"/>
        <v>2006</v>
      </c>
      <c r="M15">
        <f t="shared" si="7"/>
        <v>2005</v>
      </c>
      <c r="N15" s="3">
        <v>9286</v>
      </c>
      <c r="O15" s="3">
        <v>878</v>
      </c>
      <c r="P15" s="3">
        <v>1129</v>
      </c>
      <c r="Q15" s="3">
        <v>823</v>
      </c>
      <c r="R15" s="3">
        <v>4470</v>
      </c>
      <c r="S15" s="3">
        <v>1372</v>
      </c>
    </row>
    <row r="16" spans="1:19" ht="12.75">
      <c r="A16">
        <f t="shared" si="4"/>
        <v>2007</v>
      </c>
      <c r="B16">
        <f t="shared" si="5"/>
        <v>2006</v>
      </c>
      <c r="C16" s="3">
        <v>23917</v>
      </c>
      <c r="D16" s="3">
        <f t="shared" si="3"/>
        <v>20314</v>
      </c>
      <c r="E16" s="3">
        <v>3603</v>
      </c>
      <c r="F16" s="3">
        <f t="shared" si="0"/>
        <v>17182</v>
      </c>
      <c r="G16" s="3">
        <v>1749</v>
      </c>
      <c r="H16" s="3">
        <v>9617</v>
      </c>
      <c r="I16" s="3">
        <v>14300</v>
      </c>
      <c r="J16" s="5">
        <f t="shared" si="1"/>
        <v>40.20989254505164</v>
      </c>
      <c r="K16" s="5">
        <f t="shared" si="2"/>
        <v>59.79010745494836</v>
      </c>
      <c r="L16">
        <f t="shared" si="6"/>
        <v>2007</v>
      </c>
      <c r="M16">
        <f t="shared" si="7"/>
        <v>2006</v>
      </c>
      <c r="N16" s="3">
        <v>9657</v>
      </c>
      <c r="O16" s="3">
        <v>894</v>
      </c>
      <c r="P16" s="3">
        <v>1192</v>
      </c>
      <c r="Q16" s="3">
        <v>882</v>
      </c>
      <c r="R16" s="3">
        <v>4557</v>
      </c>
      <c r="S16" s="3">
        <v>1383</v>
      </c>
    </row>
    <row r="17" spans="1:19" ht="12.75">
      <c r="A17">
        <f t="shared" si="4"/>
        <v>2008</v>
      </c>
      <c r="B17">
        <f t="shared" si="5"/>
        <v>2007</v>
      </c>
      <c r="C17" s="3">
        <v>25123</v>
      </c>
      <c r="D17" s="3">
        <f t="shared" si="3"/>
        <v>21337</v>
      </c>
      <c r="E17" s="3">
        <v>3786</v>
      </c>
      <c r="F17" s="3">
        <f t="shared" si="0"/>
        <v>17811</v>
      </c>
      <c r="G17" s="3">
        <v>1854</v>
      </c>
      <c r="H17" s="3">
        <v>10288</v>
      </c>
      <c r="I17" s="3">
        <v>14835</v>
      </c>
      <c r="J17" s="5">
        <f t="shared" si="1"/>
        <v>40.95052342475023</v>
      </c>
      <c r="K17" s="5">
        <f t="shared" si="2"/>
        <v>59.04947657524977</v>
      </c>
      <c r="L17">
        <f t="shared" si="6"/>
        <v>2008</v>
      </c>
      <c r="M17">
        <f t="shared" si="7"/>
        <v>2007</v>
      </c>
      <c r="N17" s="3">
        <v>10136</v>
      </c>
      <c r="O17" s="3">
        <v>890</v>
      </c>
      <c r="P17" s="3">
        <v>1183</v>
      </c>
      <c r="Q17" s="3">
        <v>923</v>
      </c>
      <c r="R17" s="3">
        <v>4679</v>
      </c>
      <c r="S17" s="3">
        <v>1672</v>
      </c>
    </row>
    <row r="18" spans="1:19" ht="12.75">
      <c r="A18">
        <f aca="true" t="shared" si="8" ref="A18:B20">A17+1</f>
        <v>2009</v>
      </c>
      <c r="B18">
        <f t="shared" si="8"/>
        <v>2008</v>
      </c>
      <c r="C18" s="3">
        <v>25731</v>
      </c>
      <c r="D18" s="3">
        <f>C18-E18</f>
        <v>22043</v>
      </c>
      <c r="E18" s="3">
        <v>3688</v>
      </c>
      <c r="F18" s="3">
        <f t="shared" si="0"/>
        <v>18063</v>
      </c>
      <c r="G18" s="3">
        <v>1957</v>
      </c>
      <c r="H18" s="3">
        <v>10773</v>
      </c>
      <c r="I18" s="3">
        <v>14958</v>
      </c>
      <c r="J18" s="5">
        <f t="shared" si="1"/>
        <v>41.86778593913956</v>
      </c>
      <c r="K18" s="5">
        <f t="shared" si="2"/>
        <v>58.13221406086044</v>
      </c>
      <c r="L18">
        <f t="shared" si="6"/>
        <v>2009</v>
      </c>
      <c r="M18">
        <f t="shared" si="7"/>
        <v>2008</v>
      </c>
      <c r="N18" s="3">
        <v>10430</v>
      </c>
      <c r="O18" s="3">
        <v>896</v>
      </c>
      <c r="P18" s="3">
        <v>1086</v>
      </c>
      <c r="Q18" s="3">
        <v>797</v>
      </c>
      <c r="R18" s="3">
        <v>4854</v>
      </c>
      <c r="S18" s="3">
        <v>2023</v>
      </c>
    </row>
    <row r="19" spans="1:19" ht="12.75">
      <c r="A19">
        <f t="shared" si="8"/>
        <v>2010</v>
      </c>
      <c r="B19">
        <f t="shared" si="8"/>
        <v>2009</v>
      </c>
      <c r="C19" s="3">
        <v>26566</v>
      </c>
      <c r="D19" s="3">
        <f>C19-E19</f>
        <v>22728</v>
      </c>
      <c r="E19" s="3">
        <v>3838</v>
      </c>
      <c r="F19" s="3">
        <f t="shared" si="0"/>
        <v>18634</v>
      </c>
      <c r="G19" s="3">
        <v>2050</v>
      </c>
      <c r="H19" s="3">
        <v>11420</v>
      </c>
      <c r="I19" s="3">
        <v>15146</v>
      </c>
      <c r="J19" s="5">
        <f t="shared" si="1"/>
        <v>42.98727697056388</v>
      </c>
      <c r="K19" s="5">
        <f t="shared" si="2"/>
        <v>57.01272302943612</v>
      </c>
      <c r="L19">
        <f>L18+1</f>
        <v>2010</v>
      </c>
      <c r="M19">
        <f>M18+1</f>
        <v>2009</v>
      </c>
      <c r="N19" s="3">
        <f>10676+128</f>
        <v>10804</v>
      </c>
      <c r="O19" s="3">
        <v>879</v>
      </c>
      <c r="P19" s="3">
        <v>1158</v>
      </c>
      <c r="Q19" s="3">
        <f>289+191+162+114+28</f>
        <v>784</v>
      </c>
      <c r="R19" s="3">
        <f>4694+315</f>
        <v>5009</v>
      </c>
      <c r="S19" s="3">
        <f>D19-F19-G19</f>
        <v>2044</v>
      </c>
    </row>
    <row r="20" spans="1:19" ht="12.75">
      <c r="A20">
        <f t="shared" si="8"/>
        <v>2011</v>
      </c>
      <c r="B20">
        <f t="shared" si="8"/>
        <v>2010</v>
      </c>
      <c r="C20" s="3">
        <v>27417</v>
      </c>
      <c r="D20" s="3">
        <f>C20-E20</f>
        <v>23640</v>
      </c>
      <c r="E20" s="3">
        <v>3777</v>
      </c>
      <c r="F20" s="3">
        <f>SUM(O20:R20)+N20</f>
        <v>19370</v>
      </c>
      <c r="G20" s="3">
        <v>2128</v>
      </c>
      <c r="H20" s="3">
        <v>12186</v>
      </c>
      <c r="I20" s="3">
        <v>15231</v>
      </c>
      <c r="J20" s="5">
        <f>H20/(H20+I20)*100</f>
        <v>44.44687602582339</v>
      </c>
      <c r="K20" s="5">
        <f>I20/(H20+I20)*100</f>
        <v>55.55312397417661</v>
      </c>
      <c r="L20">
        <f>L19+1</f>
        <v>2011</v>
      </c>
      <c r="M20">
        <f>M19+1</f>
        <v>2010</v>
      </c>
      <c r="N20" s="3">
        <f>11159+134</f>
        <v>11293</v>
      </c>
      <c r="O20" s="3">
        <v>939</v>
      </c>
      <c r="P20" s="3">
        <f>1058+121</f>
        <v>1179</v>
      </c>
      <c r="Q20" s="3">
        <f>312+207+117+18+166</f>
        <v>820</v>
      </c>
      <c r="R20" s="3">
        <f>4821+318</f>
        <v>5139</v>
      </c>
      <c r="S20" s="3">
        <f>D20-F20-G20</f>
        <v>2142</v>
      </c>
    </row>
    <row r="21" spans="1:19" ht="12.75">
      <c r="A21" t="s">
        <v>30</v>
      </c>
      <c r="B21" t="s">
        <v>31</v>
      </c>
      <c r="C21" s="3">
        <v>27417</v>
      </c>
      <c r="D21" s="3">
        <f>C21-E21</f>
        <v>23640</v>
      </c>
      <c r="E21" s="3">
        <v>3777</v>
      </c>
      <c r="F21" s="3">
        <f>SUM(O21:R21)+N21</f>
        <v>19170</v>
      </c>
      <c r="G21" s="3">
        <v>2128</v>
      </c>
      <c r="H21" s="3">
        <v>12186</v>
      </c>
      <c r="I21" s="3">
        <v>15231</v>
      </c>
      <c r="J21" s="5">
        <f>H21/(H21+I21)*100</f>
        <v>44.44687602582339</v>
      </c>
      <c r="K21" s="5">
        <f>I21/(H21+I21)*100</f>
        <v>55.55312397417661</v>
      </c>
      <c r="L21" t="s">
        <v>30</v>
      </c>
      <c r="M21" t="s">
        <v>31</v>
      </c>
      <c r="N21" s="3">
        <f>10893+137</f>
        <v>11030</v>
      </c>
      <c r="O21" s="3">
        <v>1068</v>
      </c>
      <c r="P21" s="3">
        <v>1384</v>
      </c>
      <c r="Q21" s="3">
        <v>820</v>
      </c>
      <c r="R21" s="3">
        <v>4868</v>
      </c>
      <c r="S21" s="3">
        <v>2342</v>
      </c>
    </row>
    <row r="22" spans="1:19" ht="12.75">
      <c r="A22" t="s">
        <v>37</v>
      </c>
      <c r="B22" t="s">
        <v>30</v>
      </c>
      <c r="C22" s="3">
        <v>28454</v>
      </c>
      <c r="D22" s="3">
        <f>C22-E22</f>
        <v>24513</v>
      </c>
      <c r="E22" s="3">
        <v>3941</v>
      </c>
      <c r="F22" s="3">
        <f>SUM(O22:R22)+N22</f>
        <v>20138</v>
      </c>
      <c r="G22" s="3">
        <v>2343</v>
      </c>
      <c r="H22" s="3">
        <v>12660</v>
      </c>
      <c r="I22" s="3">
        <v>15794</v>
      </c>
      <c r="J22" s="5">
        <f>H22/(H22+I22)*100</f>
        <v>44.492865677936315</v>
      </c>
      <c r="K22" s="5">
        <f>I22/(H22+I22)*100</f>
        <v>55.50713432206368</v>
      </c>
      <c r="L22" t="s">
        <v>37</v>
      </c>
      <c r="M22" t="s">
        <v>30</v>
      </c>
      <c r="N22" s="3">
        <v>11782</v>
      </c>
      <c r="O22" s="3">
        <v>903</v>
      </c>
      <c r="P22" s="3">
        <v>1432</v>
      </c>
      <c r="Q22" s="3">
        <v>804</v>
      </c>
      <c r="R22" s="3">
        <v>5217</v>
      </c>
      <c r="S22" s="3">
        <v>2032</v>
      </c>
    </row>
    <row r="23" spans="3:19" ht="12.75">
      <c r="C23" s="3"/>
      <c r="D23" s="3"/>
      <c r="E23" s="3"/>
      <c r="F23" s="3"/>
      <c r="G23" s="3"/>
      <c r="H23" s="3"/>
      <c r="I23" s="3"/>
      <c r="J23" s="5"/>
      <c r="K23" s="5"/>
      <c r="N23" s="3"/>
      <c r="O23" s="3"/>
      <c r="P23" s="3"/>
      <c r="Q23" s="3"/>
      <c r="R23" s="3"/>
      <c r="S23" s="3"/>
    </row>
    <row r="24" spans="3:7" ht="12.75">
      <c r="C24" s="3"/>
      <c r="D24" s="3"/>
      <c r="E24" s="3"/>
      <c r="F24" s="3"/>
      <c r="G24" s="3"/>
    </row>
    <row r="25" ht="12.75">
      <c r="L25" t="s">
        <v>10</v>
      </c>
    </row>
    <row r="26" ht="12.75">
      <c r="L26" t="s">
        <v>11</v>
      </c>
    </row>
    <row r="27" ht="12.75">
      <c r="L27" t="s">
        <v>12</v>
      </c>
    </row>
    <row r="28" ht="12.75">
      <c r="L28" t="s">
        <v>38</v>
      </c>
    </row>
    <row r="29" ht="12.75">
      <c r="L29" t="s">
        <v>39</v>
      </c>
    </row>
    <row r="32" ht="12.75">
      <c r="L32" t="s">
        <v>23</v>
      </c>
    </row>
    <row r="33" ht="12.75">
      <c r="L33" t="s">
        <v>33</v>
      </c>
    </row>
    <row r="34" ht="12.75">
      <c r="L34" t="s">
        <v>34</v>
      </c>
    </row>
    <row r="35" ht="12.75">
      <c r="L35" t="s">
        <v>29</v>
      </c>
    </row>
    <row r="38" ht="12.75">
      <c r="L38" t="s">
        <v>36</v>
      </c>
    </row>
    <row r="39" ht="12.75">
      <c r="L39" t="s">
        <v>32</v>
      </c>
    </row>
    <row r="40" ht="12.75">
      <c r="L40" t="s">
        <v>35</v>
      </c>
    </row>
  </sheetData>
  <sheetProtection/>
  <printOptions gridLines="1"/>
  <pageMargins left="0.75" right="0.75" top="1" bottom="1" header="0.5" footer="0.5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legeforening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atarald</dc:creator>
  <cp:keywords/>
  <dc:description/>
  <cp:lastModifiedBy>Anders Taraldset</cp:lastModifiedBy>
  <cp:lastPrinted>2012-02-14T12:46:30Z</cp:lastPrinted>
  <dcterms:created xsi:type="dcterms:W3CDTF">2008-04-14T10:48:22Z</dcterms:created>
  <dcterms:modified xsi:type="dcterms:W3CDTF">2012-02-14T12:46:51Z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-1670508635</vt:i4>
  </property>
  <property fmtid="{D5CDD505-2E9C-101B-9397-08002B2CF9AE}" pid="3" name="_NewReviewCycle">
    <vt:lpwstr/>
  </property>
  <property fmtid="{D5CDD505-2E9C-101B-9397-08002B2CF9AE}" pid="4" name="_EmailSubject">
    <vt:lpwstr>Medlemstall-2011-Akademikerne.xls</vt:lpwstr>
  </property>
  <property fmtid="{D5CDD505-2E9C-101B-9397-08002B2CF9AE}" pid="5" name="_AuthorEmail">
    <vt:lpwstr>Anders.Taraldset@legeforeningen.no</vt:lpwstr>
  </property>
  <property fmtid="{D5CDD505-2E9C-101B-9397-08002B2CF9AE}" pid="6" name="_AuthorEmailDisplayName">
    <vt:lpwstr>Anders Taraldset</vt:lpwstr>
  </property>
  <property fmtid="{D5CDD505-2E9C-101B-9397-08002B2CF9AE}" pid="7" name="_PreviousAdHocReviewCycleID">
    <vt:i4>1275806506</vt:i4>
  </property>
  <property fmtid="{D5CDD505-2E9C-101B-9397-08002B2CF9AE}" pid="8" name="_ReviewingToolsShownOnce">
    <vt:lpwstr/>
  </property>
</Properties>
</file>