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stig_kringen_legeforeningen_no/Documents/Documents/"/>
    </mc:Choice>
  </mc:AlternateContent>
  <xr:revisionPtr revIDLastSave="0" documentId="8_{2FD070B1-3FAD-421E-BC8F-FC115475E041}" xr6:coauthVersionLast="45" xr6:coauthVersionMax="45" xr10:uidLastSave="{00000000-0000-0000-0000-000000000000}"/>
  <bookViews>
    <workbookView xWindow="-110" yWindow="-110" windowWidth="19420" windowHeight="10420" tabRatio="953" xr2:uid="{00000000-000D-0000-FFFF-FFFF00000000}"/>
  </bookViews>
  <sheets>
    <sheet name="Resultat" sheetId="18" r:id="rId1"/>
    <sheet name="Res.rapp per kostsenter" sheetId="13" r:id="rId2"/>
    <sheet name="Grunnlag honorar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3" l="1"/>
  <c r="D24" i="13" l="1"/>
  <c r="B27" i="17" l="1"/>
  <c r="B28" i="17" s="1"/>
  <c r="B29" i="17" s="1"/>
  <c r="B16" i="17"/>
  <c r="B17" i="17" s="1"/>
  <c r="G16" i="13" s="1"/>
  <c r="B11" i="17"/>
  <c r="B12" i="17" s="1"/>
  <c r="B13" i="17" s="1"/>
  <c r="C21" i="13" l="1"/>
  <c r="C24" i="13" s="1"/>
  <c r="D27" i="17"/>
  <c r="D28" i="17" s="1"/>
  <c r="D16" i="17"/>
  <c r="D17" i="17" s="1"/>
  <c r="M16" i="13"/>
  <c r="D11" i="17"/>
  <c r="D12" i="17" s="1"/>
  <c r="M7" i="13"/>
  <c r="K16" i="17"/>
  <c r="K17" i="17" s="1"/>
  <c r="K11" i="17"/>
  <c r="K12" i="17" s="1"/>
  <c r="K13" i="17" s="1"/>
  <c r="K18" i="13"/>
  <c r="B22" i="18" s="1"/>
  <c r="D18" i="13"/>
  <c r="E18" i="13"/>
  <c r="B10" i="18" s="1"/>
  <c r="B13" i="18" s="1"/>
  <c r="M14" i="13"/>
  <c r="M9" i="13"/>
  <c r="M12" i="13"/>
  <c r="J18" i="13"/>
  <c r="H18" i="13"/>
  <c r="B20" i="18" s="1"/>
  <c r="O18" i="13"/>
  <c r="B30" i="18" s="1"/>
  <c r="N18" i="13"/>
  <c r="B29" i="18" s="1"/>
  <c r="F11" i="13"/>
  <c r="F14" i="13"/>
  <c r="F15" i="13"/>
  <c r="F13" i="13"/>
  <c r="P7" i="13"/>
  <c r="M15" i="13"/>
  <c r="M11" i="13"/>
  <c r="M10" i="13"/>
  <c r="M17" i="13"/>
  <c r="F8" i="13"/>
  <c r="F9" i="13"/>
  <c r="F10" i="13"/>
  <c r="F12" i="13"/>
  <c r="F16" i="13"/>
  <c r="F17" i="13"/>
  <c r="P8" i="13"/>
  <c r="P9" i="13"/>
  <c r="P10" i="13"/>
  <c r="P11" i="13"/>
  <c r="P12" i="13"/>
  <c r="P14" i="13"/>
  <c r="P15" i="13"/>
  <c r="P16" i="13"/>
  <c r="P17" i="13"/>
  <c r="P13" i="13"/>
  <c r="I18" i="13"/>
  <c r="C18" i="13"/>
  <c r="F7" i="13"/>
  <c r="M13" i="13"/>
  <c r="Q13" i="13" l="1"/>
  <c r="Q10" i="13"/>
  <c r="Q11" i="13"/>
  <c r="Q12" i="13"/>
  <c r="Q7" i="13"/>
  <c r="Q9" i="13"/>
  <c r="Q14" i="13"/>
  <c r="Q17" i="13"/>
  <c r="B31" i="18"/>
  <c r="Q16" i="13"/>
  <c r="Q15" i="13"/>
  <c r="P18" i="13"/>
  <c r="D29" i="17"/>
  <c r="D13" i="17"/>
  <c r="F18" i="13"/>
  <c r="G18" i="13" l="1"/>
  <c r="B24" i="18" s="1"/>
  <c r="B26" i="18" s="1"/>
  <c r="B33" i="18" s="1"/>
  <c r="M8" i="13"/>
  <c r="M18" i="13" l="1"/>
  <c r="Q8" i="13"/>
  <c r="Q18" i="13" s="1"/>
</calcChain>
</file>

<file path=xl/sharedStrings.xml><?xml version="1.0" encoding="utf-8"?>
<sst xmlns="http://schemas.openxmlformats.org/spreadsheetml/2006/main" count="104" uniqueCount="84">
  <si>
    <t>Betegnelse</t>
  </si>
  <si>
    <t>SUM</t>
  </si>
  <si>
    <t>Personal-kostnader</t>
  </si>
  <si>
    <t>Fremmed-tjenester</t>
  </si>
  <si>
    <t>Kontor-hold</t>
  </si>
  <si>
    <t>Inntekter</t>
  </si>
  <si>
    <t>Netto</t>
  </si>
  <si>
    <t>Resultat</t>
  </si>
  <si>
    <t>Sekretariatet</t>
  </si>
  <si>
    <t>Kost-nader</t>
  </si>
  <si>
    <t>Reise-/ møtekost.</t>
  </si>
  <si>
    <t>Budsjett</t>
  </si>
  <si>
    <t>Kursinntekter</t>
  </si>
  <si>
    <t>Aktivitet</t>
  </si>
  <si>
    <t>Kurs-inntekter</t>
  </si>
  <si>
    <t>Tilskudd</t>
  </si>
  <si>
    <t>Kost senter</t>
  </si>
  <si>
    <t>Tekst</t>
  </si>
  <si>
    <t>Medlemsinntekter</t>
  </si>
  <si>
    <t>Styrearbeid</t>
  </si>
  <si>
    <t>Styreadm.</t>
  </si>
  <si>
    <t>Medlems inntekter</t>
  </si>
  <si>
    <t>Andre kostn.</t>
  </si>
  <si>
    <t xml:space="preserve"> </t>
  </si>
  <si>
    <t>Styrets arbeidsmøte</t>
  </si>
  <si>
    <t>Landsrådsmøte</t>
  </si>
  <si>
    <t>Div.møter</t>
  </si>
  <si>
    <t>Tariffkonferanse</t>
  </si>
  <si>
    <t>LVS-info</t>
  </si>
  <si>
    <t>Orkidé-prisen</t>
  </si>
  <si>
    <t>Foreningen for leger i vitenskapelige stillinger</t>
  </si>
  <si>
    <t>Finansposter</t>
  </si>
  <si>
    <t>Årsmøtekurs</t>
  </si>
  <si>
    <t>Driftskostander</t>
  </si>
  <si>
    <t xml:space="preserve"> Driftsinntekter</t>
  </si>
  <si>
    <t>Ekstrakontingent</t>
  </si>
  <si>
    <t>Ordinær kontingent</t>
  </si>
  <si>
    <t>Sum kontingent</t>
  </si>
  <si>
    <t>Styrehonorar 2013</t>
  </si>
  <si>
    <t>Styrehonorar 2014</t>
  </si>
  <si>
    <t>Leder</t>
  </si>
  <si>
    <t>Vara</t>
  </si>
  <si>
    <t>Nestleder</t>
  </si>
  <si>
    <t xml:space="preserve">Medlem </t>
  </si>
  <si>
    <t>Redaktør</t>
  </si>
  <si>
    <t>Sum</t>
  </si>
  <si>
    <t>Aga</t>
  </si>
  <si>
    <t xml:space="preserve">Sum </t>
  </si>
  <si>
    <t>Endring må vedtas av årsmøte, vanligvis med virkning fra</t>
  </si>
  <si>
    <t>Tillitsvalgte - lokalt</t>
  </si>
  <si>
    <t>Honorar til andre tillitsvalgte lokalt</t>
  </si>
  <si>
    <t>UIO</t>
  </si>
  <si>
    <t>UIB</t>
  </si>
  <si>
    <t>NTNU</t>
  </si>
  <si>
    <t>UIT</t>
  </si>
  <si>
    <t>Styrehonorar 2015</t>
  </si>
  <si>
    <t>Styrehonorar 2016</t>
  </si>
  <si>
    <t>Styrehonorar 2017</t>
  </si>
  <si>
    <t>Ass. kontingent</t>
  </si>
  <si>
    <t>Styrehonorar 2018</t>
  </si>
  <si>
    <t>Driftsinntekter</t>
  </si>
  <si>
    <t>Diverse inntekter</t>
  </si>
  <si>
    <t>Sum driftsinntekter</t>
  </si>
  <si>
    <t>Driftskostnader</t>
  </si>
  <si>
    <t>Fremmedtjenester</t>
  </si>
  <si>
    <t>Kontorhold</t>
  </si>
  <si>
    <t>Reise- og møtekostnader</t>
  </si>
  <si>
    <t>Andre driftskostnader</t>
  </si>
  <si>
    <t>Sum driftskostnader</t>
  </si>
  <si>
    <t>Driftsresultat</t>
  </si>
  <si>
    <t>Renteinntekter</t>
  </si>
  <si>
    <t>Finanskostnader</t>
  </si>
  <si>
    <t>Netto finansposter</t>
  </si>
  <si>
    <t>Personalkostnader</t>
  </si>
  <si>
    <t>Regnskap</t>
  </si>
  <si>
    <t>Styrehonorar 2019</t>
  </si>
  <si>
    <t>Styrehonorar 2020</t>
  </si>
  <si>
    <t>Styrehonorar 2021</t>
  </si>
  <si>
    <t>2021</t>
  </si>
  <si>
    <t>Resultatsbudsjett 2022</t>
  </si>
  <si>
    <t>Budsjett spesifisert per aktivitet 2022</t>
  </si>
  <si>
    <t>Styrehonorar 2022</t>
  </si>
  <si>
    <t>Produksjonskostnader tidsskrift</t>
  </si>
  <si>
    <t xml:space="preserve">etterfølgende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</si>
</sst>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"/>
    </font>
    <font>
      <sz val="12"/>
      <name val="Times"/>
      <family val="1"/>
    </font>
    <font>
      <b/>
      <sz val="12"/>
      <name val="Times"/>
      <family val="1"/>
    </font>
    <font>
      <sz val="12"/>
      <name val="Times"/>
    </font>
    <font>
      <sz val="12"/>
      <color rgb="FF00B0F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4" fillId="0" borderId="0" xfId="0" applyFont="1" applyBorder="1"/>
    <xf numFmtId="0" fontId="3" fillId="2" borderId="2" xfId="0" applyFont="1" applyFill="1" applyBorder="1"/>
    <xf numFmtId="1" fontId="2" fillId="0" borderId="0" xfId="0" applyNumberFormat="1" applyFont="1" applyBorder="1" applyAlignment="1">
      <alignment horizontal="left"/>
    </xf>
    <xf numFmtId="1" fontId="9" fillId="0" borderId="3" xfId="0" applyNumberFormat="1" applyFont="1" applyBorder="1" applyAlignment="1">
      <alignment horizontal="left" wrapText="1"/>
    </xf>
    <xf numFmtId="3" fontId="9" fillId="0" borderId="3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left" wrapText="1"/>
    </xf>
    <xf numFmtId="1" fontId="3" fillId="0" borderId="5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wrapText="1"/>
    </xf>
    <xf numFmtId="3" fontId="3" fillId="0" borderId="5" xfId="0" applyNumberFormat="1" applyFont="1" applyBorder="1"/>
    <xf numFmtId="3" fontId="2" fillId="0" borderId="6" xfId="0" applyNumberFormat="1" applyFont="1" applyBorder="1"/>
    <xf numFmtId="3" fontId="2" fillId="0" borderId="6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1" fontId="3" fillId="0" borderId="8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/>
    <xf numFmtId="49" fontId="4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/>
    <xf numFmtId="3" fontId="8" fillId="0" borderId="12" xfId="0" applyNumberFormat="1" applyFont="1" applyBorder="1"/>
    <xf numFmtId="3" fontId="9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2" fillId="0" borderId="17" xfId="0" applyNumberFormat="1" applyFont="1" applyBorder="1"/>
    <xf numFmtId="3" fontId="3" fillId="0" borderId="1" xfId="0" applyNumberFormat="1" applyFont="1" applyBorder="1"/>
    <xf numFmtId="0" fontId="3" fillId="0" borderId="18" xfId="0" applyFont="1" applyBorder="1"/>
    <xf numFmtId="0" fontId="0" fillId="0" borderId="18" xfId="0" applyBorder="1"/>
    <xf numFmtId="3" fontId="0" fillId="0" borderId="0" xfId="0" applyNumberFormat="1"/>
    <xf numFmtId="3" fontId="0" fillId="0" borderId="18" xfId="0" applyNumberFormat="1" applyBorder="1"/>
    <xf numFmtId="0" fontId="3" fillId="0" borderId="18" xfId="0" applyFont="1" applyFill="1" applyBorder="1"/>
    <xf numFmtId="165" fontId="0" fillId="0" borderId="18" xfId="1" applyNumberFormat="1" applyFont="1" applyBorder="1"/>
    <xf numFmtId="165" fontId="0" fillId="0" borderId="0" xfId="1" applyNumberFormat="1" applyFo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3" fontId="0" fillId="0" borderId="0" xfId="1" applyNumberFormat="1" applyFont="1" applyFill="1" applyBorder="1" applyAlignment="1">
      <alignment horizontal="center"/>
    </xf>
    <xf numFmtId="3" fontId="0" fillId="0" borderId="0" xfId="1" applyNumberFormat="1" applyFont="1" applyFill="1" applyBorder="1" applyAlignment="1"/>
    <xf numFmtId="0" fontId="0" fillId="0" borderId="0" xfId="0" applyFill="1" applyBorder="1" applyAlignment="1"/>
    <xf numFmtId="3" fontId="10" fillId="0" borderId="0" xfId="1" applyNumberFormat="1" applyFont="1" applyFill="1" applyBorder="1" applyAlignment="1"/>
    <xf numFmtId="0" fontId="0" fillId="0" borderId="1" xfId="0" applyFill="1" applyBorder="1" applyAlignment="1"/>
    <xf numFmtId="3" fontId="0" fillId="0" borderId="1" xfId="1" applyNumberFormat="1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3" fontId="12" fillId="0" borderId="0" xfId="1" applyNumberFormat="1" applyFont="1" applyFill="1" applyBorder="1" applyAlignment="1"/>
    <xf numFmtId="0" fontId="10" fillId="2" borderId="1" xfId="0" applyFont="1" applyFill="1" applyBorder="1" applyAlignment="1"/>
    <xf numFmtId="3" fontId="10" fillId="2" borderId="1" xfId="1" applyNumberFormat="1" applyFont="1" applyFill="1" applyBorder="1" applyAlignment="1"/>
    <xf numFmtId="0" fontId="13" fillId="0" borderId="0" xfId="0" applyFont="1" applyFill="1" applyBorder="1" applyAlignment="1"/>
    <xf numFmtId="3" fontId="13" fillId="0" borderId="0" xfId="1" applyNumberFormat="1" applyFont="1" applyFill="1" applyBorder="1" applyAlignment="1"/>
    <xf numFmtId="0" fontId="10" fillId="0" borderId="1" xfId="0" applyFont="1" applyFill="1" applyBorder="1" applyAlignment="1"/>
    <xf numFmtId="3" fontId="10" fillId="0" borderId="1" xfId="1" applyNumberFormat="1" applyFont="1" applyFill="1" applyBorder="1" applyAlignment="1"/>
    <xf numFmtId="1" fontId="2" fillId="0" borderId="19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 horizontal="left"/>
    </xf>
    <xf numFmtId="3" fontId="3" fillId="0" borderId="19" xfId="0" applyNumberFormat="1" applyFont="1" applyBorder="1"/>
    <xf numFmtId="3" fontId="9" fillId="0" borderId="19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2" fillId="0" borderId="19" xfId="0" applyNumberFormat="1" applyFont="1" applyBorder="1"/>
    <xf numFmtId="0" fontId="3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3" fontId="14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1" xfId="1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49" fontId="3" fillId="0" borderId="0" xfId="0" quotePrefix="1" applyNumberFormat="1" applyFont="1" applyAlignment="1">
      <alignment horizontal="right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0" xfId="0" quotePrefix="1" applyNumberFormat="1" applyFont="1" applyAlignment="1">
      <alignment horizontal="right"/>
    </xf>
    <xf numFmtId="3" fontId="2" fillId="0" borderId="19" xfId="0" quotePrefix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1" workbookViewId="0">
      <selection activeCell="B17" sqref="B17"/>
    </sheetView>
  </sheetViews>
  <sheetFormatPr baseColWidth="10" defaultRowHeight="15.5" x14ac:dyDescent="0.35"/>
  <cols>
    <col min="1" max="1" width="31.58203125" customWidth="1"/>
  </cols>
  <sheetData>
    <row r="1" spans="1:6" s="6" customFormat="1" ht="20" x14ac:dyDescent="0.4">
      <c r="A1" s="8" t="s">
        <v>30</v>
      </c>
      <c r="B1" s="5"/>
      <c r="C1" s="5"/>
      <c r="D1" s="5"/>
      <c r="E1" s="5"/>
    </row>
    <row r="2" spans="1:6" s="6" customFormat="1" ht="15.75" customHeight="1" x14ac:dyDescent="0.4">
      <c r="A2" s="7"/>
      <c r="B2" s="5"/>
      <c r="C2" s="5"/>
      <c r="D2" s="5"/>
      <c r="E2" s="5"/>
    </row>
    <row r="3" spans="1:6" s="10" customFormat="1" ht="20.149999999999999" customHeight="1" x14ac:dyDescent="0.4">
      <c r="A3" s="8" t="s">
        <v>79</v>
      </c>
      <c r="B3" s="9"/>
      <c r="C3" s="9"/>
      <c r="D3" s="9"/>
      <c r="E3" s="9"/>
    </row>
    <row r="4" spans="1:6" s="10" customFormat="1" ht="20.149999999999999" customHeight="1" x14ac:dyDescent="0.4">
      <c r="A4" s="8"/>
      <c r="B4" s="9"/>
      <c r="C4" s="83"/>
      <c r="D4" s="9"/>
      <c r="E4" s="9"/>
    </row>
    <row r="5" spans="1:6" s="10" customFormat="1" ht="15.75" customHeight="1" x14ac:dyDescent="0.35">
      <c r="A5" s="20"/>
      <c r="B5" s="18" t="s">
        <v>11</v>
      </c>
      <c r="C5" s="18" t="s">
        <v>11</v>
      </c>
      <c r="D5" s="18" t="s">
        <v>74</v>
      </c>
      <c r="E5" s="18" t="s">
        <v>74</v>
      </c>
    </row>
    <row r="6" spans="1:6" s="10" customFormat="1" ht="15.75" customHeight="1" x14ac:dyDescent="0.35">
      <c r="A6" s="17"/>
      <c r="B6" s="88">
        <v>2022</v>
      </c>
      <c r="C6" s="88">
        <v>2021</v>
      </c>
      <c r="D6" s="88">
        <v>2020</v>
      </c>
      <c r="E6" s="88">
        <v>2019</v>
      </c>
    </row>
    <row r="7" spans="1:6" s="10" customFormat="1" x14ac:dyDescent="0.35">
      <c r="A7" s="11"/>
      <c r="B7" s="9"/>
      <c r="C7" s="9"/>
      <c r="D7" s="9"/>
      <c r="E7" s="9"/>
    </row>
    <row r="8" spans="1:6" x14ac:dyDescent="0.35">
      <c r="A8" s="58" t="s">
        <v>60</v>
      </c>
      <c r="B8" s="59"/>
      <c r="C8" s="85"/>
      <c r="D8" s="90"/>
      <c r="E8" s="60"/>
      <c r="F8" s="60"/>
    </row>
    <row r="9" spans="1:6" x14ac:dyDescent="0.35">
      <c r="A9" s="59" t="s">
        <v>18</v>
      </c>
      <c r="B9" s="61">
        <v>1070000</v>
      </c>
      <c r="C9" s="86">
        <v>1070000</v>
      </c>
      <c r="D9" s="86">
        <v>1055994</v>
      </c>
      <c r="E9" s="61">
        <v>1073106</v>
      </c>
    </row>
    <row r="10" spans="1:6" hidden="1" x14ac:dyDescent="0.35">
      <c r="A10" s="62" t="s">
        <v>12</v>
      </c>
      <c r="B10" s="61">
        <f>+'Res.rapp per kostsenter'!E18</f>
        <v>0</v>
      </c>
      <c r="C10" s="86">
        <v>0</v>
      </c>
      <c r="D10" s="86">
        <v>0</v>
      </c>
      <c r="E10" s="61">
        <v>0</v>
      </c>
    </row>
    <row r="11" spans="1:6" x14ac:dyDescent="0.35">
      <c r="A11" s="62" t="s">
        <v>15</v>
      </c>
      <c r="B11" s="61">
        <v>100000</v>
      </c>
      <c r="C11" s="86">
        <v>100000</v>
      </c>
      <c r="D11" s="86">
        <v>104869</v>
      </c>
      <c r="E11" s="61">
        <v>107212</v>
      </c>
    </row>
    <row r="12" spans="1:6" hidden="1" x14ac:dyDescent="0.35">
      <c r="A12" s="62" t="s">
        <v>61</v>
      </c>
      <c r="B12" s="61">
        <v>0</v>
      </c>
      <c r="C12" s="86">
        <v>0</v>
      </c>
      <c r="D12" s="86">
        <v>0</v>
      </c>
      <c r="E12" s="61">
        <v>0</v>
      </c>
    </row>
    <row r="13" spans="1:6" x14ac:dyDescent="0.35">
      <c r="A13" s="58" t="s">
        <v>62</v>
      </c>
      <c r="B13" s="63">
        <f>SUM(B9:B12)</f>
        <v>1170000</v>
      </c>
      <c r="C13" s="63">
        <v>1170000</v>
      </c>
      <c r="D13" s="63">
        <v>1160863</v>
      </c>
      <c r="E13" s="63">
        <v>1180318</v>
      </c>
    </row>
    <row r="14" spans="1:6" x14ac:dyDescent="0.35">
      <c r="A14" s="59"/>
      <c r="B14" s="61"/>
      <c r="C14" s="84"/>
      <c r="D14" s="86"/>
      <c r="E14" s="61"/>
      <c r="F14" s="51"/>
    </row>
    <row r="15" spans="1:6" x14ac:dyDescent="0.35">
      <c r="A15" s="58" t="s">
        <v>63</v>
      </c>
      <c r="B15" s="61"/>
      <c r="C15" s="84"/>
      <c r="D15" s="86"/>
      <c r="E15" s="61"/>
    </row>
    <row r="16" spans="1:6" x14ac:dyDescent="0.35">
      <c r="A16" s="58"/>
      <c r="B16" s="61"/>
      <c r="C16" s="84"/>
      <c r="D16" s="86"/>
      <c r="E16" s="61"/>
    </row>
    <row r="17" spans="1:6" x14ac:dyDescent="0.35">
      <c r="A17" s="82" t="s">
        <v>82</v>
      </c>
      <c r="B17" s="61">
        <v>90000</v>
      </c>
      <c r="C17" s="86">
        <v>0</v>
      </c>
      <c r="D17" s="86">
        <v>22654</v>
      </c>
      <c r="E17" s="61">
        <v>88116</v>
      </c>
    </row>
    <row r="18" spans="1:6" x14ac:dyDescent="0.35">
      <c r="A18" s="82" t="s">
        <v>73</v>
      </c>
      <c r="B18" s="61">
        <v>400000</v>
      </c>
      <c r="C18" s="86">
        <v>400000</v>
      </c>
      <c r="D18" s="86">
        <v>367575</v>
      </c>
      <c r="E18" s="61">
        <v>484925</v>
      </c>
    </row>
    <row r="19" spans="1:6" x14ac:dyDescent="0.35">
      <c r="A19" s="62" t="s">
        <v>64</v>
      </c>
      <c r="B19" s="61">
        <v>500000</v>
      </c>
      <c r="C19" s="86">
        <v>500000</v>
      </c>
      <c r="D19" s="86">
        <v>517519</v>
      </c>
      <c r="E19" s="61">
        <v>499963</v>
      </c>
    </row>
    <row r="20" spans="1:6" x14ac:dyDescent="0.35">
      <c r="A20" s="59" t="s">
        <v>65</v>
      </c>
      <c r="B20" s="61">
        <f>+'Res.rapp per kostsenter'!H18</f>
        <v>2000</v>
      </c>
      <c r="C20" s="86">
        <v>2000</v>
      </c>
      <c r="D20" s="86">
        <v>141</v>
      </c>
      <c r="E20" s="61">
        <v>937</v>
      </c>
    </row>
    <row r="21" spans="1:6" x14ac:dyDescent="0.35">
      <c r="A21" s="59" t="s">
        <v>66</v>
      </c>
      <c r="B21" s="61">
        <v>250000</v>
      </c>
      <c r="C21" s="86">
        <v>250000</v>
      </c>
      <c r="D21" s="86">
        <v>134446</v>
      </c>
      <c r="E21" s="61">
        <v>293970.50000000006</v>
      </c>
    </row>
    <row r="22" spans="1:6" x14ac:dyDescent="0.35">
      <c r="A22" s="59" t="s">
        <v>15</v>
      </c>
      <c r="B22" s="61">
        <f>+'Res.rapp per kostsenter'!K18</f>
        <v>15000</v>
      </c>
      <c r="C22" s="86">
        <v>15000</v>
      </c>
      <c r="D22" s="86">
        <v>13106</v>
      </c>
      <c r="E22" s="61">
        <v>12840</v>
      </c>
    </row>
    <row r="23" spans="1:6" x14ac:dyDescent="0.35">
      <c r="A23" s="64" t="s">
        <v>67</v>
      </c>
      <c r="B23" s="65">
        <v>7000</v>
      </c>
      <c r="C23" s="87">
        <v>7000</v>
      </c>
      <c r="D23" s="87">
        <v>2965</v>
      </c>
      <c r="E23" s="65">
        <v>7145</v>
      </c>
    </row>
    <row r="24" spans="1:6" x14ac:dyDescent="0.35">
      <c r="A24" s="58" t="s">
        <v>68</v>
      </c>
      <c r="B24" s="63">
        <f>SUM(B17:B23)</f>
        <v>1264000</v>
      </c>
      <c r="C24" s="63">
        <v>1174000</v>
      </c>
      <c r="D24" s="63">
        <v>1058406</v>
      </c>
      <c r="E24" s="63">
        <v>1387896.5</v>
      </c>
      <c r="F24" s="51"/>
    </row>
    <row r="25" spans="1:6" x14ac:dyDescent="0.35">
      <c r="A25" s="66"/>
      <c r="B25" s="68"/>
      <c r="C25" s="68"/>
      <c r="D25" s="68"/>
      <c r="E25" s="68"/>
    </row>
    <row r="26" spans="1:6" x14ac:dyDescent="0.35">
      <c r="A26" s="69" t="s">
        <v>69</v>
      </c>
      <c r="B26" s="70">
        <f>SUM(B13-B24)</f>
        <v>-94000</v>
      </c>
      <c r="C26" s="70">
        <v>-4000</v>
      </c>
      <c r="D26" s="70">
        <v>102457</v>
      </c>
      <c r="E26" s="70">
        <v>-207578.5</v>
      </c>
    </row>
    <row r="27" spans="1:6" x14ac:dyDescent="0.35">
      <c r="A27" s="67"/>
      <c r="B27" s="68"/>
      <c r="C27" s="68"/>
      <c r="D27" s="68"/>
      <c r="E27" s="68"/>
    </row>
    <row r="28" spans="1:6" x14ac:dyDescent="0.35">
      <c r="A28" s="58" t="s">
        <v>31</v>
      </c>
      <c r="B28" s="63"/>
      <c r="C28" s="63"/>
      <c r="D28" s="63"/>
      <c r="E28" s="63"/>
    </row>
    <row r="29" spans="1:6" x14ac:dyDescent="0.35">
      <c r="A29" s="71" t="s">
        <v>70</v>
      </c>
      <c r="B29" s="72">
        <f>+'Res.rapp per kostsenter'!N18</f>
        <v>8000</v>
      </c>
      <c r="C29" s="72">
        <v>8000</v>
      </c>
      <c r="D29" s="72">
        <v>8991</v>
      </c>
      <c r="E29" s="72">
        <v>22296.2</v>
      </c>
    </row>
    <row r="30" spans="1:6" x14ac:dyDescent="0.35">
      <c r="A30" s="64" t="s">
        <v>71</v>
      </c>
      <c r="B30" s="65">
        <f>+'Res.rapp per kostsenter'!O18</f>
        <v>750</v>
      </c>
      <c r="C30" s="87">
        <v>750</v>
      </c>
      <c r="D30" s="87">
        <v>2369</v>
      </c>
      <c r="E30" s="65">
        <v>4127</v>
      </c>
    </row>
    <row r="31" spans="1:6" x14ac:dyDescent="0.35">
      <c r="A31" s="73" t="s">
        <v>72</v>
      </c>
      <c r="B31" s="74">
        <f>SUM(B29-B30)</f>
        <v>7250</v>
      </c>
      <c r="C31" s="74">
        <v>7250</v>
      </c>
      <c r="D31" s="74">
        <v>6622</v>
      </c>
      <c r="E31" s="74">
        <v>18169.2</v>
      </c>
    </row>
    <row r="32" spans="1:6" x14ac:dyDescent="0.35">
      <c r="A32" s="58"/>
      <c r="B32" s="63"/>
      <c r="C32" s="63"/>
      <c r="D32" s="63"/>
      <c r="E32" s="63"/>
    </row>
    <row r="33" spans="1:5" x14ac:dyDescent="0.35">
      <c r="A33" s="69" t="s">
        <v>7</v>
      </c>
      <c r="B33" s="70">
        <f>SUM(B26+B31)</f>
        <v>-86750</v>
      </c>
      <c r="C33" s="70">
        <v>3250</v>
      </c>
      <c r="D33" s="70">
        <v>109079</v>
      </c>
      <c r="E33" s="70">
        <v>-189409.3</v>
      </c>
    </row>
    <row r="34" spans="1:5" x14ac:dyDescent="0.35">
      <c r="C34" s="10"/>
      <c r="D34" s="10"/>
    </row>
    <row r="35" spans="1:5" x14ac:dyDescent="0.35">
      <c r="C35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S24"/>
  <sheetViews>
    <sheetView zoomScale="90" zoomScaleNormal="90" workbookViewId="0">
      <pane xSplit="4" ySplit="6" topLeftCell="E19" activePane="bottomRight" state="frozen"/>
      <selection activeCell="D31" sqref="D31"/>
      <selection pane="topRight" activeCell="D31" sqref="D31"/>
      <selection pane="bottomLeft" activeCell="D31" sqref="D31"/>
      <selection pane="bottomRight" activeCell="G8" sqref="G8"/>
    </sheetView>
  </sheetViews>
  <sheetFormatPr baseColWidth="10" defaultColWidth="11" defaultRowHeight="15.5" x14ac:dyDescent="0.35"/>
  <cols>
    <col min="1" max="1" width="7" style="15" customWidth="1"/>
    <col min="2" max="2" width="17.6640625" style="15" customWidth="1"/>
    <col min="3" max="3" width="10.6640625" style="15" customWidth="1"/>
    <col min="4" max="17" width="10.6640625" style="13" customWidth="1"/>
    <col min="18" max="18" width="10" style="13" customWidth="1"/>
    <col min="19" max="19" width="9.6640625" style="13" bestFit="1" customWidth="1"/>
    <col min="20" max="16384" width="11" style="13"/>
  </cols>
  <sheetData>
    <row r="1" spans="1:19" ht="25" x14ac:dyDescent="0.5">
      <c r="A1" s="8" t="s">
        <v>30</v>
      </c>
      <c r="B1" s="19"/>
      <c r="C1" s="19"/>
      <c r="Q1" s="4"/>
    </row>
    <row r="2" spans="1:19" ht="15.75" customHeight="1" x14ac:dyDescent="0.5">
      <c r="A2" s="3"/>
      <c r="B2" s="3"/>
      <c r="C2" s="3"/>
      <c r="Q2" s="4"/>
    </row>
    <row r="3" spans="1:19" ht="25" x14ac:dyDescent="0.5">
      <c r="A3" s="38" t="s">
        <v>80</v>
      </c>
      <c r="B3" s="3"/>
      <c r="C3" s="3"/>
      <c r="Q3" s="4"/>
    </row>
    <row r="4" spans="1:19" ht="33.75" customHeight="1" x14ac:dyDescent="0.5">
      <c r="A4" s="37"/>
      <c r="B4" s="21"/>
      <c r="C4" s="2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22.5" customHeight="1" x14ac:dyDescent="0.35">
      <c r="A5" s="75" t="s">
        <v>13</v>
      </c>
      <c r="B5" s="76"/>
      <c r="C5" s="92" t="s">
        <v>34</v>
      </c>
      <c r="D5" s="92"/>
      <c r="E5" s="92"/>
      <c r="F5" s="92"/>
      <c r="G5" s="92" t="s">
        <v>33</v>
      </c>
      <c r="H5" s="92"/>
      <c r="I5" s="92"/>
      <c r="J5" s="92"/>
      <c r="K5" s="92"/>
      <c r="L5" s="92"/>
      <c r="M5" s="92"/>
      <c r="N5" s="92" t="s">
        <v>31</v>
      </c>
      <c r="O5" s="92"/>
      <c r="P5" s="92"/>
      <c r="Q5" s="77"/>
      <c r="S5" s="42"/>
    </row>
    <row r="6" spans="1:19" s="2" customFormat="1" ht="57.75" customHeight="1" x14ac:dyDescent="0.3">
      <c r="A6" s="22" t="s">
        <v>16</v>
      </c>
      <c r="B6" s="32" t="s">
        <v>0</v>
      </c>
      <c r="C6" s="23" t="s">
        <v>21</v>
      </c>
      <c r="D6" s="24" t="s">
        <v>15</v>
      </c>
      <c r="E6" s="24" t="s">
        <v>14</v>
      </c>
      <c r="F6" s="24" t="s">
        <v>1</v>
      </c>
      <c r="G6" s="43" t="s">
        <v>2</v>
      </c>
      <c r="H6" s="24" t="s">
        <v>4</v>
      </c>
      <c r="I6" s="24" t="s">
        <v>3</v>
      </c>
      <c r="J6" s="24" t="s">
        <v>10</v>
      </c>
      <c r="K6" s="24" t="s">
        <v>15</v>
      </c>
      <c r="L6" s="24" t="s">
        <v>22</v>
      </c>
      <c r="M6" s="24" t="s">
        <v>1</v>
      </c>
      <c r="N6" s="43" t="s">
        <v>5</v>
      </c>
      <c r="O6" s="24" t="s">
        <v>9</v>
      </c>
      <c r="P6" s="24" t="s">
        <v>6</v>
      </c>
      <c r="Q6" s="78" t="s">
        <v>7</v>
      </c>
    </row>
    <row r="7" spans="1:19" s="14" customFormat="1" ht="28" customHeight="1" x14ac:dyDescent="0.35">
      <c r="A7" s="25">
        <v>100</v>
      </c>
      <c r="B7" s="28" t="s">
        <v>8</v>
      </c>
      <c r="C7" s="28">
        <v>1070000</v>
      </c>
      <c r="D7" s="28"/>
      <c r="E7" s="28"/>
      <c r="F7" s="39">
        <f t="shared" ref="F7:F17" si="0">SUM(C7:E7)</f>
        <v>1070000</v>
      </c>
      <c r="G7" s="44"/>
      <c r="H7" s="28">
        <v>2000</v>
      </c>
      <c r="I7" s="28">
        <v>415000</v>
      </c>
      <c r="J7" s="28"/>
      <c r="K7" s="28"/>
      <c r="L7" s="28"/>
      <c r="M7" s="39">
        <f t="shared" ref="M7:M17" si="1">SUM(G7:L7)</f>
        <v>417000</v>
      </c>
      <c r="N7" s="44">
        <v>8000</v>
      </c>
      <c r="O7" s="28">
        <v>750</v>
      </c>
      <c r="P7" s="39">
        <f t="shared" ref="P7:P17" si="2">N7-O7</f>
        <v>7250</v>
      </c>
      <c r="Q7" s="79">
        <f t="shared" ref="Q7:Q17" si="3">F7-M7+P7</f>
        <v>660250</v>
      </c>
    </row>
    <row r="8" spans="1:19" ht="28" customHeight="1" x14ac:dyDescent="0.35">
      <c r="A8" s="26">
        <v>110</v>
      </c>
      <c r="B8" s="33" t="s">
        <v>20</v>
      </c>
      <c r="C8" s="29"/>
      <c r="D8" s="29"/>
      <c r="E8" s="29"/>
      <c r="F8" s="40">
        <f t="shared" si="0"/>
        <v>0</v>
      </c>
      <c r="G8" s="45">
        <f>+'Grunnlag honorar'!B13</f>
        <v>313775</v>
      </c>
      <c r="H8" s="29"/>
      <c r="I8" s="29"/>
      <c r="J8" s="29"/>
      <c r="K8" s="29"/>
      <c r="L8" s="29"/>
      <c r="M8" s="40">
        <f t="shared" si="1"/>
        <v>313775</v>
      </c>
      <c r="N8" s="45"/>
      <c r="O8" s="29"/>
      <c r="P8" s="40">
        <f t="shared" si="2"/>
        <v>0</v>
      </c>
      <c r="Q8" s="80">
        <f t="shared" si="3"/>
        <v>-313775</v>
      </c>
    </row>
    <row r="9" spans="1:19" ht="28.5" customHeight="1" x14ac:dyDescent="0.35">
      <c r="A9" s="26">
        <v>210</v>
      </c>
      <c r="B9" s="33" t="s">
        <v>19</v>
      </c>
      <c r="C9" s="29"/>
      <c r="D9" s="29"/>
      <c r="E9" s="29"/>
      <c r="F9" s="40">
        <f t="shared" si="0"/>
        <v>0</v>
      </c>
      <c r="G9" s="45"/>
      <c r="H9" s="29"/>
      <c r="I9" s="29"/>
      <c r="J9" s="29">
        <v>90000</v>
      </c>
      <c r="K9" s="29"/>
      <c r="L9" s="29">
        <v>7000</v>
      </c>
      <c r="M9" s="40">
        <f t="shared" si="1"/>
        <v>97000</v>
      </c>
      <c r="N9" s="45"/>
      <c r="O9" s="29"/>
      <c r="P9" s="40">
        <f t="shared" si="2"/>
        <v>0</v>
      </c>
      <c r="Q9" s="80">
        <f t="shared" si="3"/>
        <v>-97000</v>
      </c>
    </row>
    <row r="10" spans="1:19" ht="28" customHeight="1" x14ac:dyDescent="0.35">
      <c r="A10" s="26">
        <v>220</v>
      </c>
      <c r="B10" s="33" t="s">
        <v>24</v>
      </c>
      <c r="C10" s="29"/>
      <c r="D10" s="29"/>
      <c r="E10" s="29"/>
      <c r="F10" s="40">
        <f t="shared" si="0"/>
        <v>0</v>
      </c>
      <c r="G10" s="45"/>
      <c r="H10" s="29"/>
      <c r="I10" s="29"/>
      <c r="J10" s="29">
        <v>50000</v>
      </c>
      <c r="K10" s="29"/>
      <c r="L10" s="29"/>
      <c r="M10" s="40">
        <f t="shared" si="1"/>
        <v>50000</v>
      </c>
      <c r="N10" s="45"/>
      <c r="O10" s="29"/>
      <c r="P10" s="40">
        <f t="shared" si="2"/>
        <v>0</v>
      </c>
      <c r="Q10" s="80">
        <f t="shared" si="3"/>
        <v>-50000</v>
      </c>
    </row>
    <row r="11" spans="1:19" ht="27.75" customHeight="1" x14ac:dyDescent="0.35">
      <c r="A11" s="26">
        <v>230</v>
      </c>
      <c r="B11" s="33" t="s">
        <v>25</v>
      </c>
      <c r="C11" s="29"/>
      <c r="D11" s="29">
        <v>60000</v>
      </c>
      <c r="E11" s="29"/>
      <c r="F11" s="40">
        <f t="shared" si="0"/>
        <v>60000</v>
      </c>
      <c r="G11" s="45"/>
      <c r="H11" s="29"/>
      <c r="I11" s="29"/>
      <c r="J11" s="29">
        <v>60000</v>
      </c>
      <c r="K11" s="29"/>
      <c r="L11" s="29"/>
      <c r="M11" s="40">
        <f t="shared" si="1"/>
        <v>60000</v>
      </c>
      <c r="N11" s="45"/>
      <c r="O11" s="29"/>
      <c r="P11" s="40">
        <f t="shared" si="2"/>
        <v>0</v>
      </c>
      <c r="Q11" s="80">
        <f t="shared" si="3"/>
        <v>0</v>
      </c>
    </row>
    <row r="12" spans="1:19" ht="28" customHeight="1" x14ac:dyDescent="0.35">
      <c r="A12" s="26">
        <v>240</v>
      </c>
      <c r="B12" s="33" t="s">
        <v>26</v>
      </c>
      <c r="C12" s="29"/>
      <c r="D12" s="29"/>
      <c r="E12" s="29"/>
      <c r="F12" s="40">
        <f t="shared" si="0"/>
        <v>0</v>
      </c>
      <c r="G12" s="45"/>
      <c r="H12" s="29"/>
      <c r="I12" s="29"/>
      <c r="J12" s="29">
        <v>10000</v>
      </c>
      <c r="K12" s="29"/>
      <c r="L12" s="29"/>
      <c r="M12" s="40">
        <f t="shared" si="1"/>
        <v>10000</v>
      </c>
      <c r="N12" s="45"/>
      <c r="O12" s="29"/>
      <c r="P12" s="40">
        <f t="shared" si="2"/>
        <v>0</v>
      </c>
      <c r="Q12" s="80">
        <f t="shared" si="3"/>
        <v>-10000</v>
      </c>
    </row>
    <row r="13" spans="1:19" ht="28" customHeight="1" x14ac:dyDescent="0.35">
      <c r="A13" s="26">
        <v>260</v>
      </c>
      <c r="B13" s="33" t="s">
        <v>49</v>
      </c>
      <c r="C13" s="29"/>
      <c r="D13" s="29"/>
      <c r="E13" s="29"/>
      <c r="F13" s="40">
        <f t="shared" si="0"/>
        <v>0</v>
      </c>
      <c r="G13" s="45"/>
      <c r="H13" s="29"/>
      <c r="I13" s="29"/>
      <c r="J13" s="29"/>
      <c r="K13" s="29"/>
      <c r="L13" s="29"/>
      <c r="M13" s="40">
        <f t="shared" si="1"/>
        <v>0</v>
      </c>
      <c r="N13" s="45"/>
      <c r="O13" s="29"/>
      <c r="P13" s="40">
        <f t="shared" si="2"/>
        <v>0</v>
      </c>
      <c r="Q13" s="80">
        <f t="shared" si="3"/>
        <v>0</v>
      </c>
    </row>
    <row r="14" spans="1:19" ht="28" customHeight="1" x14ac:dyDescent="0.35">
      <c r="A14" s="26">
        <v>310</v>
      </c>
      <c r="B14" s="33" t="s">
        <v>27</v>
      </c>
      <c r="C14" s="29"/>
      <c r="D14" s="29"/>
      <c r="E14" s="29"/>
      <c r="F14" s="40">
        <f t="shared" si="0"/>
        <v>0</v>
      </c>
      <c r="G14" s="45"/>
      <c r="H14" s="29"/>
      <c r="I14" s="29"/>
      <c r="J14" s="29"/>
      <c r="K14" s="29"/>
      <c r="L14" s="29"/>
      <c r="M14" s="40">
        <f t="shared" si="1"/>
        <v>0</v>
      </c>
      <c r="N14" s="45"/>
      <c r="O14" s="29"/>
      <c r="P14" s="40">
        <f t="shared" si="2"/>
        <v>0</v>
      </c>
      <c r="Q14" s="80">
        <f t="shared" si="3"/>
        <v>0</v>
      </c>
    </row>
    <row r="15" spans="1:19" ht="28" customHeight="1" x14ac:dyDescent="0.35">
      <c r="A15" s="26">
        <v>320</v>
      </c>
      <c r="B15" s="33" t="s">
        <v>32</v>
      </c>
      <c r="C15" s="29"/>
      <c r="D15" s="29">
        <v>40000</v>
      </c>
      <c r="E15" s="29"/>
      <c r="F15" s="40">
        <f t="shared" si="0"/>
        <v>40000</v>
      </c>
      <c r="G15" s="45"/>
      <c r="H15" s="29"/>
      <c r="I15" s="29"/>
      <c r="J15" s="29">
        <v>40000</v>
      </c>
      <c r="K15" s="29"/>
      <c r="L15" s="29"/>
      <c r="M15" s="40">
        <f t="shared" si="1"/>
        <v>40000</v>
      </c>
      <c r="N15" s="45"/>
      <c r="O15" s="29"/>
      <c r="P15" s="40">
        <f t="shared" si="2"/>
        <v>0</v>
      </c>
      <c r="Q15" s="80">
        <f t="shared" si="3"/>
        <v>0</v>
      </c>
    </row>
    <row r="16" spans="1:19" ht="28" customHeight="1" x14ac:dyDescent="0.35">
      <c r="A16" s="26">
        <v>400</v>
      </c>
      <c r="B16" s="33" t="s">
        <v>28</v>
      </c>
      <c r="C16" s="29"/>
      <c r="D16" s="29"/>
      <c r="E16" s="29"/>
      <c r="F16" s="40">
        <f t="shared" si="0"/>
        <v>0</v>
      </c>
      <c r="G16" s="45">
        <f>+'Grunnlag honorar'!B17</f>
        <v>57050</v>
      </c>
      <c r="H16" s="29"/>
      <c r="I16" s="29">
        <v>85000</v>
      </c>
      <c r="J16" s="29"/>
      <c r="K16" s="29"/>
      <c r="L16" s="29"/>
      <c r="M16" s="40">
        <f t="shared" si="1"/>
        <v>142050</v>
      </c>
      <c r="N16" s="45"/>
      <c r="O16" s="29"/>
      <c r="P16" s="40">
        <f t="shared" si="2"/>
        <v>0</v>
      </c>
      <c r="Q16" s="80">
        <f t="shared" si="3"/>
        <v>-142050</v>
      </c>
    </row>
    <row r="17" spans="1:17" ht="28" customHeight="1" x14ac:dyDescent="0.35">
      <c r="A17" s="34">
        <v>510</v>
      </c>
      <c r="B17" s="35" t="s">
        <v>29</v>
      </c>
      <c r="C17" s="36"/>
      <c r="D17" s="36"/>
      <c r="E17" s="36"/>
      <c r="F17" s="40">
        <f t="shared" si="0"/>
        <v>0</v>
      </c>
      <c r="G17" s="46"/>
      <c r="H17" s="36"/>
      <c r="I17" s="36"/>
      <c r="J17" s="36"/>
      <c r="K17" s="36">
        <v>15000</v>
      </c>
      <c r="L17" s="36"/>
      <c r="M17" s="40">
        <f t="shared" si="1"/>
        <v>15000</v>
      </c>
      <c r="N17" s="46"/>
      <c r="O17" s="36"/>
      <c r="P17" s="40">
        <f t="shared" si="2"/>
        <v>0</v>
      </c>
      <c r="Q17" s="80">
        <f t="shared" si="3"/>
        <v>-15000</v>
      </c>
    </row>
    <row r="18" spans="1:17" s="1" customFormat="1" ht="25.5" customHeight="1" x14ac:dyDescent="0.3">
      <c r="A18" s="27"/>
      <c r="B18" s="31" t="s">
        <v>1</v>
      </c>
      <c r="C18" s="30">
        <f t="shared" ref="C18:Q18" si="4">SUM(C7:C17)</f>
        <v>1070000</v>
      </c>
      <c r="D18" s="30">
        <f t="shared" si="4"/>
        <v>100000</v>
      </c>
      <c r="E18" s="30">
        <f t="shared" si="4"/>
        <v>0</v>
      </c>
      <c r="F18" s="41">
        <f t="shared" si="4"/>
        <v>1170000</v>
      </c>
      <c r="G18" s="47">
        <f t="shared" si="4"/>
        <v>370825</v>
      </c>
      <c r="H18" s="30">
        <f t="shared" si="4"/>
        <v>2000</v>
      </c>
      <c r="I18" s="30">
        <f t="shared" si="4"/>
        <v>500000</v>
      </c>
      <c r="J18" s="30">
        <f t="shared" si="4"/>
        <v>250000</v>
      </c>
      <c r="K18" s="30">
        <f t="shared" si="4"/>
        <v>15000</v>
      </c>
      <c r="L18" s="30">
        <v>7000</v>
      </c>
      <c r="M18" s="41">
        <f t="shared" si="4"/>
        <v>1144825</v>
      </c>
      <c r="N18" s="47">
        <f t="shared" si="4"/>
        <v>8000</v>
      </c>
      <c r="O18" s="30">
        <f t="shared" si="4"/>
        <v>750</v>
      </c>
      <c r="P18" s="41">
        <f t="shared" si="4"/>
        <v>7250</v>
      </c>
      <c r="Q18" s="81">
        <f t="shared" si="4"/>
        <v>32425</v>
      </c>
    </row>
    <row r="19" spans="1:17" ht="22" customHeight="1" x14ac:dyDescent="0.35">
      <c r="D19" s="14"/>
    </row>
    <row r="20" spans="1:17" x14ac:dyDescent="0.35">
      <c r="C20" s="91">
        <v>2022</v>
      </c>
      <c r="D20" s="89" t="s">
        <v>78</v>
      </c>
    </row>
    <row r="21" spans="1:17" x14ac:dyDescent="0.35">
      <c r="B21" s="14" t="s">
        <v>36</v>
      </c>
      <c r="C21" s="13">
        <f>+C7</f>
        <v>1070000</v>
      </c>
      <c r="D21" s="13">
        <v>1070000</v>
      </c>
      <c r="O21" s="13" t="s">
        <v>23</v>
      </c>
    </row>
    <row r="22" spans="1:17" x14ac:dyDescent="0.35">
      <c r="B22" s="14" t="s">
        <v>58</v>
      </c>
      <c r="C22" s="13"/>
    </row>
    <row r="23" spans="1:17" x14ac:dyDescent="0.35">
      <c r="B23" s="48" t="s">
        <v>35</v>
      </c>
      <c r="C23" s="48"/>
      <c r="D23" s="48"/>
    </row>
    <row r="24" spans="1:17" x14ac:dyDescent="0.35">
      <c r="B24" s="13" t="s">
        <v>37</v>
      </c>
      <c r="C24" s="13">
        <f>SUM(C21:C23)</f>
        <v>1070000</v>
      </c>
      <c r="D24" s="13">
        <f>SUM(D21:D23)</f>
        <v>1070000</v>
      </c>
    </row>
  </sheetData>
  <mergeCells count="3">
    <mergeCell ref="C5:F5"/>
    <mergeCell ref="G5:M5"/>
    <mergeCell ref="N5:P5"/>
  </mergeCells>
  <phoneticPr fontId="0" type="noConversion"/>
  <pageMargins left="0.46" right="0.27" top="0.59055118110236227" bottom="0.59055118110236227" header="0.51181102362204722" footer="0.51181102362204722"/>
  <pageSetup paperSize="9" scale="63" orientation="landscape" horizontalDpi="4294967292" r:id="rId1"/>
  <headerFooter alignWithMargins="0"/>
  <ignoredErrors>
    <ignoredError sqref="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31"/>
  <sheetViews>
    <sheetView workbookViewId="0">
      <selection activeCell="B3" sqref="B3"/>
    </sheetView>
  </sheetViews>
  <sheetFormatPr baseColWidth="10" defaultRowHeight="15.5" x14ac:dyDescent="0.35"/>
  <cols>
    <col min="1" max="1" width="26.83203125" customWidth="1"/>
    <col min="2" max="5" width="13.08203125" customWidth="1"/>
    <col min="6" max="11" width="13.08203125" hidden="1" customWidth="1"/>
  </cols>
  <sheetData>
    <row r="1" spans="1:11" x14ac:dyDescent="0.35">
      <c r="A1" s="10" t="s">
        <v>20</v>
      </c>
      <c r="H1" s="10"/>
      <c r="I1" s="10"/>
      <c r="J1" s="10"/>
    </row>
    <row r="2" spans="1:11" ht="31" x14ac:dyDescent="0.35">
      <c r="A2" s="56" t="s">
        <v>17</v>
      </c>
      <c r="B2" s="57" t="s">
        <v>81</v>
      </c>
      <c r="C2" s="57" t="s">
        <v>77</v>
      </c>
      <c r="D2" s="57" t="s">
        <v>76</v>
      </c>
      <c r="E2" s="57" t="s">
        <v>75</v>
      </c>
      <c r="F2" s="57" t="s">
        <v>59</v>
      </c>
      <c r="G2" s="57" t="s">
        <v>57</v>
      </c>
      <c r="H2" s="57" t="s">
        <v>56</v>
      </c>
      <c r="I2" s="57" t="s">
        <v>55</v>
      </c>
      <c r="J2" s="57" t="s">
        <v>39</v>
      </c>
      <c r="K2" s="57" t="s">
        <v>38</v>
      </c>
    </row>
    <row r="3" spans="1:11" x14ac:dyDescent="0.35">
      <c r="A3" s="10" t="s">
        <v>40</v>
      </c>
      <c r="B3" s="51">
        <v>100000</v>
      </c>
      <c r="C3" s="51">
        <v>100000</v>
      </c>
      <c r="D3" s="51">
        <v>100000</v>
      </c>
      <c r="E3" s="51">
        <v>100000</v>
      </c>
      <c r="F3" s="51">
        <v>100000</v>
      </c>
      <c r="G3" s="51">
        <v>100000</v>
      </c>
      <c r="H3" s="10">
        <v>100000</v>
      </c>
      <c r="I3" s="10">
        <v>100000</v>
      </c>
      <c r="J3" s="10">
        <v>100000</v>
      </c>
      <c r="K3" s="51">
        <v>90000</v>
      </c>
    </row>
    <row r="4" spans="1:11" x14ac:dyDescent="0.35">
      <c r="A4" s="10" t="s">
        <v>42</v>
      </c>
      <c r="B4" s="51">
        <v>40000</v>
      </c>
      <c r="C4" s="51">
        <v>40000</v>
      </c>
      <c r="D4" s="51">
        <v>40000</v>
      </c>
      <c r="E4" s="51">
        <v>40000</v>
      </c>
      <c r="F4" s="51">
        <v>40000</v>
      </c>
      <c r="G4" s="51">
        <v>40000</v>
      </c>
      <c r="H4" s="10">
        <v>40000</v>
      </c>
      <c r="I4" s="10">
        <v>40000</v>
      </c>
      <c r="J4" s="10">
        <v>40000</v>
      </c>
      <c r="K4" s="51">
        <v>25000</v>
      </c>
    </row>
    <row r="5" spans="1:11" x14ac:dyDescent="0.35">
      <c r="A5" s="10" t="s">
        <v>43</v>
      </c>
      <c r="B5" s="51">
        <v>30000</v>
      </c>
      <c r="C5" s="51">
        <v>30000</v>
      </c>
      <c r="D5" s="51">
        <v>30000</v>
      </c>
      <c r="E5" s="51">
        <v>30000</v>
      </c>
      <c r="F5" s="51">
        <v>30000</v>
      </c>
      <c r="G5" s="51">
        <v>30000</v>
      </c>
      <c r="H5" s="10">
        <v>30000</v>
      </c>
      <c r="I5" s="10">
        <v>30000</v>
      </c>
      <c r="J5" s="10">
        <v>30000</v>
      </c>
      <c r="K5" s="51">
        <v>25000</v>
      </c>
    </row>
    <row r="6" spans="1:11" x14ac:dyDescent="0.35">
      <c r="A6" s="10" t="s">
        <v>43</v>
      </c>
      <c r="B6" s="51">
        <v>30000</v>
      </c>
      <c r="C6" s="51">
        <v>30000</v>
      </c>
      <c r="D6" s="51">
        <v>30000</v>
      </c>
      <c r="E6" s="51">
        <v>30000</v>
      </c>
      <c r="F6" s="51">
        <v>30000</v>
      </c>
      <c r="G6" s="51">
        <v>30000</v>
      </c>
      <c r="H6" s="10">
        <v>30000</v>
      </c>
      <c r="I6" s="10">
        <v>30000</v>
      </c>
      <c r="J6" s="10">
        <v>30000</v>
      </c>
      <c r="K6" s="51">
        <v>25000</v>
      </c>
    </row>
    <row r="7" spans="1:11" x14ac:dyDescent="0.35">
      <c r="A7" s="10" t="s">
        <v>43</v>
      </c>
      <c r="B7" s="51">
        <v>30000</v>
      </c>
      <c r="C7" s="51">
        <v>30000</v>
      </c>
      <c r="D7" s="51">
        <v>30000</v>
      </c>
      <c r="E7" s="51">
        <v>30000</v>
      </c>
      <c r="F7" s="51">
        <v>30000</v>
      </c>
      <c r="G7" s="51">
        <v>30000</v>
      </c>
      <c r="H7" s="10">
        <v>30000</v>
      </c>
      <c r="I7" s="10">
        <v>30000</v>
      </c>
      <c r="J7" s="10">
        <v>30000</v>
      </c>
      <c r="K7" s="51">
        <v>25000</v>
      </c>
    </row>
    <row r="8" spans="1:11" x14ac:dyDescent="0.35">
      <c r="A8" s="10" t="s">
        <v>41</v>
      </c>
      <c r="B8" s="51">
        <v>15000</v>
      </c>
      <c r="C8" s="51">
        <v>15000</v>
      </c>
      <c r="D8" s="51">
        <v>15000</v>
      </c>
      <c r="E8" s="51">
        <v>15000</v>
      </c>
      <c r="F8" s="51">
        <v>15000</v>
      </c>
      <c r="G8" s="51">
        <v>15000</v>
      </c>
      <c r="H8" s="10">
        <v>15000</v>
      </c>
      <c r="I8" s="10">
        <v>15000</v>
      </c>
      <c r="J8" s="10">
        <v>15000</v>
      </c>
      <c r="K8" s="51">
        <v>10000</v>
      </c>
    </row>
    <row r="9" spans="1:11" x14ac:dyDescent="0.35">
      <c r="A9" s="10" t="s">
        <v>41</v>
      </c>
      <c r="B9" s="51">
        <v>15000</v>
      </c>
      <c r="C9" s="51">
        <v>15000</v>
      </c>
      <c r="D9" s="51">
        <v>15000</v>
      </c>
      <c r="E9" s="51">
        <v>15000</v>
      </c>
      <c r="F9" s="51">
        <v>15000</v>
      </c>
      <c r="G9" s="51">
        <v>15000</v>
      </c>
      <c r="H9" s="10">
        <v>15000</v>
      </c>
      <c r="I9" s="10">
        <v>15000</v>
      </c>
      <c r="J9" s="10">
        <v>15000</v>
      </c>
      <c r="K9" s="51">
        <v>10000</v>
      </c>
    </row>
    <row r="10" spans="1:11" x14ac:dyDescent="0.35">
      <c r="A10" s="10" t="s">
        <v>41</v>
      </c>
      <c r="B10" s="51">
        <v>15000</v>
      </c>
      <c r="C10" s="51">
        <v>15000</v>
      </c>
      <c r="D10" s="51">
        <v>15000</v>
      </c>
      <c r="E10" s="51">
        <v>15000</v>
      </c>
      <c r="F10" s="51">
        <v>15000</v>
      </c>
      <c r="G10" s="51">
        <v>15000</v>
      </c>
      <c r="H10" s="10">
        <v>15000</v>
      </c>
      <c r="I10" s="10">
        <v>15000</v>
      </c>
      <c r="J10" s="10">
        <v>15000</v>
      </c>
      <c r="K10" s="51">
        <v>10000</v>
      </c>
    </row>
    <row r="11" spans="1:11" x14ac:dyDescent="0.35">
      <c r="A11" s="49" t="s">
        <v>45</v>
      </c>
      <c r="B11" s="54">
        <f>SUM(B3:B10)</f>
        <v>275000</v>
      </c>
      <c r="C11" s="54">
        <v>275000</v>
      </c>
      <c r="D11" s="54">
        <f>SUM(D3:D10)</f>
        <v>275000</v>
      </c>
      <c r="E11" s="54">
        <v>275000</v>
      </c>
      <c r="F11" s="54">
        <v>275000</v>
      </c>
      <c r="G11" s="54">
        <v>275000</v>
      </c>
      <c r="H11" s="49">
        <v>275000</v>
      </c>
      <c r="I11" s="49">
        <v>275000</v>
      </c>
      <c r="J11" s="49">
        <v>275000</v>
      </c>
      <c r="K11" s="54">
        <f>SUM(K3:K10)</f>
        <v>220000</v>
      </c>
    </row>
    <row r="12" spans="1:11" x14ac:dyDescent="0.35">
      <c r="A12" s="12" t="s">
        <v>46</v>
      </c>
      <c r="B12" s="55">
        <f>+B11*14.1/100</f>
        <v>38775</v>
      </c>
      <c r="C12" s="55">
        <v>38775</v>
      </c>
      <c r="D12" s="55">
        <f>+D11*14.1/100</f>
        <v>38775</v>
      </c>
      <c r="E12" s="55">
        <v>38775</v>
      </c>
      <c r="F12" s="55">
        <v>38775</v>
      </c>
      <c r="G12" s="55">
        <v>38775</v>
      </c>
      <c r="H12" s="12">
        <v>38775</v>
      </c>
      <c r="I12" s="12">
        <v>38775</v>
      </c>
      <c r="J12" s="12">
        <v>38775</v>
      </c>
      <c r="K12" s="55">
        <f>+K11*14.1/100</f>
        <v>31020</v>
      </c>
    </row>
    <row r="13" spans="1:11" x14ac:dyDescent="0.35">
      <c r="A13" s="53" t="s">
        <v>47</v>
      </c>
      <c r="B13" s="54">
        <f>+B11+B12</f>
        <v>313775</v>
      </c>
      <c r="C13" s="54">
        <v>313775</v>
      </c>
      <c r="D13" s="54">
        <f>+D11+D12</f>
        <v>313775</v>
      </c>
      <c r="E13" s="54">
        <v>313775</v>
      </c>
      <c r="F13" s="54">
        <v>313775</v>
      </c>
      <c r="G13" s="54">
        <v>313775</v>
      </c>
      <c r="H13" s="53">
        <v>313775</v>
      </c>
      <c r="I13" s="53">
        <v>313775</v>
      </c>
      <c r="J13" s="53">
        <v>313775</v>
      </c>
      <c r="K13" s="54">
        <f>+K11+K12</f>
        <v>251020</v>
      </c>
    </row>
    <row r="14" spans="1:11" x14ac:dyDescent="0.35">
      <c r="A14" s="12"/>
      <c r="B14" s="55"/>
      <c r="C14" s="55"/>
      <c r="D14" s="55"/>
      <c r="E14" s="55"/>
      <c r="F14" s="55"/>
      <c r="G14" s="55"/>
      <c r="H14" s="12"/>
      <c r="I14" s="12"/>
      <c r="J14" s="12"/>
      <c r="K14" s="55"/>
    </row>
    <row r="15" spans="1:11" x14ac:dyDescent="0.35">
      <c r="A15" s="10" t="s">
        <v>44</v>
      </c>
      <c r="B15" s="55">
        <v>50000</v>
      </c>
      <c r="C15" s="55">
        <v>50000</v>
      </c>
      <c r="D15" s="55">
        <v>40000</v>
      </c>
      <c r="E15" s="55">
        <v>40000</v>
      </c>
      <c r="F15" s="55">
        <v>40000</v>
      </c>
      <c r="G15" s="55">
        <v>40000</v>
      </c>
      <c r="H15" s="10">
        <v>40000</v>
      </c>
      <c r="I15" s="10">
        <v>41600</v>
      </c>
      <c r="J15" s="10">
        <v>40000</v>
      </c>
      <c r="K15" s="55">
        <v>30000</v>
      </c>
    </row>
    <row r="16" spans="1:11" x14ac:dyDescent="0.35">
      <c r="A16" s="10" t="s">
        <v>46</v>
      </c>
      <c r="B16" s="55">
        <f>+B15*14.1/100</f>
        <v>7050</v>
      </c>
      <c r="C16" s="55">
        <v>7050</v>
      </c>
      <c r="D16" s="55">
        <f>+D15*14.1/100</f>
        <v>5640</v>
      </c>
      <c r="E16" s="55">
        <v>5640</v>
      </c>
      <c r="F16" s="55">
        <v>5640</v>
      </c>
      <c r="G16" s="55">
        <v>5640</v>
      </c>
      <c r="H16" s="10">
        <v>5640</v>
      </c>
      <c r="I16" s="10">
        <v>5865.6</v>
      </c>
      <c r="J16" s="10">
        <v>5640</v>
      </c>
      <c r="K16" s="55">
        <f>+K15*14.1/100</f>
        <v>4230</v>
      </c>
    </row>
    <row r="17" spans="1:13" x14ac:dyDescent="0.35">
      <c r="A17" s="49" t="s">
        <v>45</v>
      </c>
      <c r="B17" s="54">
        <f>+B15+B16</f>
        <v>57050</v>
      </c>
      <c r="C17" s="54">
        <v>57050</v>
      </c>
      <c r="D17" s="54">
        <f>+D15+D16</f>
        <v>45640</v>
      </c>
      <c r="E17" s="54">
        <v>45640</v>
      </c>
      <c r="F17" s="54">
        <v>45640</v>
      </c>
      <c r="G17" s="54">
        <v>45640</v>
      </c>
      <c r="H17" s="49">
        <v>45640</v>
      </c>
      <c r="I17" s="49">
        <v>47465.599999999999</v>
      </c>
      <c r="J17" s="49">
        <v>45640</v>
      </c>
      <c r="K17" s="54">
        <f>+K15+K16</f>
        <v>34230</v>
      </c>
    </row>
    <row r="19" spans="1:13" x14ac:dyDescent="0.35">
      <c r="A19" s="10" t="s">
        <v>48</v>
      </c>
      <c r="H19" s="10"/>
      <c r="I19" s="10"/>
      <c r="J19" s="10"/>
    </row>
    <row r="20" spans="1:13" x14ac:dyDescent="0.35">
      <c r="A20" s="10" t="s">
        <v>83</v>
      </c>
      <c r="H20" s="10"/>
      <c r="I20" s="10"/>
      <c r="J20" s="10"/>
    </row>
    <row r="22" spans="1:13" hidden="1" x14ac:dyDescent="0.35">
      <c r="A22" s="49" t="s">
        <v>50</v>
      </c>
      <c r="B22" s="50">
        <v>2022</v>
      </c>
      <c r="C22" s="50">
        <v>2021</v>
      </c>
      <c r="D22" s="50">
        <v>2020</v>
      </c>
      <c r="E22" s="50">
        <v>2019</v>
      </c>
      <c r="F22" s="50">
        <v>2018</v>
      </c>
      <c r="G22" s="50">
        <v>2017</v>
      </c>
      <c r="H22" s="49">
        <v>2016</v>
      </c>
      <c r="I22" s="49">
        <v>2015</v>
      </c>
      <c r="J22" s="49"/>
      <c r="K22" s="50"/>
      <c r="M22" s="51"/>
    </row>
    <row r="23" spans="1:13" hidden="1" x14ac:dyDescent="0.35">
      <c r="A23" s="10" t="s">
        <v>51</v>
      </c>
      <c r="B23" s="51"/>
      <c r="C23" s="51"/>
      <c r="D23" s="51"/>
      <c r="E23" s="51">
        <v>10000</v>
      </c>
      <c r="F23" s="51">
        <v>10000</v>
      </c>
      <c r="G23" s="51">
        <v>10000</v>
      </c>
      <c r="H23" s="10">
        <v>10000</v>
      </c>
      <c r="I23" s="10">
        <v>10000</v>
      </c>
      <c r="J23" s="10"/>
    </row>
    <row r="24" spans="1:13" hidden="1" x14ac:dyDescent="0.35">
      <c r="A24" s="10" t="s">
        <v>52</v>
      </c>
      <c r="B24" s="51"/>
      <c r="C24" s="51"/>
      <c r="D24" s="51"/>
      <c r="E24" s="51">
        <v>7500</v>
      </c>
      <c r="F24" s="51">
        <v>7500</v>
      </c>
      <c r="G24" s="51">
        <v>7500</v>
      </c>
      <c r="H24" s="10">
        <v>7500</v>
      </c>
      <c r="I24" s="10">
        <v>7500</v>
      </c>
      <c r="J24" s="10"/>
    </row>
    <row r="25" spans="1:13" hidden="1" x14ac:dyDescent="0.35">
      <c r="A25" s="10" t="s">
        <v>53</v>
      </c>
      <c r="B25" s="51"/>
      <c r="C25" s="51"/>
      <c r="D25" s="51"/>
      <c r="E25" s="51">
        <v>7500</v>
      </c>
      <c r="F25" s="51">
        <v>7500</v>
      </c>
      <c r="G25" s="51">
        <v>7500</v>
      </c>
      <c r="H25" s="10">
        <v>7500</v>
      </c>
      <c r="I25" s="10">
        <v>7500</v>
      </c>
      <c r="J25" s="10"/>
    </row>
    <row r="26" spans="1:13" hidden="1" x14ac:dyDescent="0.35">
      <c r="A26" s="10" t="s">
        <v>54</v>
      </c>
      <c r="B26" s="51"/>
      <c r="C26" s="51"/>
      <c r="D26" s="51"/>
      <c r="E26" s="51">
        <v>7500</v>
      </c>
      <c r="F26" s="51">
        <v>7500</v>
      </c>
      <c r="G26" s="51">
        <v>7500</v>
      </c>
      <c r="H26" s="10">
        <v>7500</v>
      </c>
      <c r="I26" s="10">
        <v>7500</v>
      </c>
      <c r="J26" s="10"/>
    </row>
    <row r="27" spans="1:13" hidden="1" x14ac:dyDescent="0.35">
      <c r="A27" s="49" t="s">
        <v>45</v>
      </c>
      <c r="B27" s="52">
        <f>SUM(B23:B26)</f>
        <v>0</v>
      </c>
      <c r="C27" s="52"/>
      <c r="D27" s="52">
        <f>SUM(D23:D26)</f>
        <v>0</v>
      </c>
      <c r="E27" s="52">
        <v>32500</v>
      </c>
      <c r="F27" s="52">
        <v>32500</v>
      </c>
      <c r="G27" s="52">
        <v>32500</v>
      </c>
      <c r="H27" s="49">
        <v>32500</v>
      </c>
      <c r="I27" s="49">
        <v>32500</v>
      </c>
      <c r="J27" s="49"/>
      <c r="K27" s="50"/>
    </row>
    <row r="28" spans="1:13" hidden="1" x14ac:dyDescent="0.35">
      <c r="A28" s="10" t="s">
        <v>46</v>
      </c>
      <c r="B28" s="51">
        <f>+B27*14.1/100</f>
        <v>0</v>
      </c>
      <c r="C28" s="51"/>
      <c r="D28" s="51">
        <f>+D27*14.1/100</f>
        <v>0</v>
      </c>
      <c r="E28" s="51">
        <v>4582.5</v>
      </c>
      <c r="F28" s="51">
        <v>4582.5</v>
      </c>
      <c r="G28" s="51">
        <v>4582.5</v>
      </c>
      <c r="H28" s="10">
        <v>4582.5</v>
      </c>
      <c r="I28" s="10">
        <v>4582.5</v>
      </c>
      <c r="J28" s="10"/>
    </row>
    <row r="29" spans="1:13" hidden="1" x14ac:dyDescent="0.35">
      <c r="A29" s="49" t="s">
        <v>45</v>
      </c>
      <c r="B29" s="52">
        <f>+B27+B28</f>
        <v>0</v>
      </c>
      <c r="C29" s="52"/>
      <c r="D29" s="52">
        <f>+D27+D28</f>
        <v>0</v>
      </c>
      <c r="E29" s="52">
        <v>37082.5</v>
      </c>
      <c r="F29" s="52">
        <v>37082.5</v>
      </c>
      <c r="G29" s="52">
        <v>37082.5</v>
      </c>
      <c r="H29" s="49">
        <v>37082.5</v>
      </c>
      <c r="I29" s="49">
        <v>37082.5</v>
      </c>
      <c r="J29" s="49"/>
      <c r="K29" s="50"/>
    </row>
    <row r="31" spans="1:13" x14ac:dyDescent="0.35">
      <c r="B31" s="51"/>
    </row>
  </sheetData>
  <pageMargins left="0.7" right="0.7" top="0.75" bottom="0.75" header="0.3" footer="0.3"/>
  <pageSetup paperSize="9" orientation="portrait" r:id="rId1"/>
  <ignoredErrors>
    <ignoredError sqref="H27:I27 D27 B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Res.rapp per kostsenter</vt:lpstr>
      <vt:lpstr>Grunnlag honorar</vt:lpstr>
    </vt:vector>
  </TitlesOfParts>
  <Company>Den norske lægeforening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Rabben</dc:creator>
  <cp:lastModifiedBy>Stig Kringen</cp:lastModifiedBy>
  <cp:lastPrinted>2020-02-10T06:28:05Z</cp:lastPrinted>
  <dcterms:created xsi:type="dcterms:W3CDTF">2003-03-10T11:36:50Z</dcterms:created>
  <dcterms:modified xsi:type="dcterms:W3CDTF">2021-03-22T14:54:33Z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KID">
    <vt:i4>307711</vt:i4>
  </property>
  <property fmtid="{D5CDD505-2E9C-101B-9397-08002B2CF9AE}" pid="4" name="JPID">
    <vt:i4>2013025587</vt:i4>
  </property>
  <property fmtid="{D5CDD505-2E9C-101B-9397-08002B2CF9AE}" pid="5" name="VARIANT">
    <vt:lpwstr>P</vt:lpwstr>
  </property>
  <property fmtid="{D5CDD505-2E9C-101B-9397-08002B2CF9AE}" pid="6" name="VERSJON">
    <vt:i4>1</vt:i4>
  </property>
  <property fmtid="{D5CDD505-2E9C-101B-9397-08002B2CF9AE}" pid="7" name="SERVER">
    <vt:lpwstr>dnlfsql3</vt:lpwstr>
  </property>
  <property fmtid="{D5CDD505-2E9C-101B-9397-08002B2CF9AE}" pid="8" name="DATABASE">
    <vt:lpwstr>WebSak</vt:lpwstr>
  </property>
  <property fmtid="{D5CDD505-2E9C-101B-9397-08002B2CF9AE}" pid="9" name="BRUKERID">
    <vt:lpwstr>113</vt:lpwstr>
  </property>
  <property fmtid="{D5CDD505-2E9C-101B-9397-08002B2CF9AE}" pid="10" name="VM_STATUS">
    <vt:lpwstr>S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