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7185"/>
  </bookViews>
  <sheets>
    <sheet name="Forskning" sheetId="6" r:id="rId1"/>
    <sheet name="Biopsi" sheetId="1" r:id="rId2"/>
    <sheet name="Molekylære analyser" sheetId="7" r:id="rId3"/>
    <sheet name="Spesialundersøkelser" sheetId="4" r:id="rId4"/>
    <sheet name="Cytologi" sheetId="5" r:id="rId5"/>
    <sheet name="Obduksjoner" sheetId="3" r:id="rId6"/>
    <sheet name="Stillinger" sheetId="2" r:id="rId7"/>
    <sheet name="Svartider" sheetId="8" r:id="rId8"/>
  </sheets>
  <calcPr calcId="145621"/>
</workbook>
</file>

<file path=xl/calcChain.xml><?xml version="1.0" encoding="utf-8"?>
<calcChain xmlns="http://schemas.openxmlformats.org/spreadsheetml/2006/main">
  <c r="M23" i="7" l="1"/>
  <c r="C52" i="2" l="1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C26" i="3"/>
  <c r="D26" i="3"/>
  <c r="E26" i="3"/>
  <c r="F26" i="3"/>
  <c r="C26" i="5"/>
  <c r="D26" i="5"/>
  <c r="E26" i="5"/>
  <c r="F26" i="5"/>
  <c r="C26" i="4"/>
  <c r="D26" i="4"/>
  <c r="E26" i="4"/>
  <c r="F26" i="4"/>
  <c r="G26" i="4"/>
  <c r="H26" i="4"/>
  <c r="I26" i="4"/>
  <c r="J26" i="4"/>
  <c r="K26" i="4"/>
  <c r="C27" i="7"/>
  <c r="D27" i="7"/>
  <c r="E27" i="7"/>
  <c r="F27" i="7"/>
  <c r="G27" i="7"/>
  <c r="H27" i="7"/>
  <c r="I27" i="7"/>
  <c r="J27" i="7"/>
  <c r="K27" i="7"/>
  <c r="L27" i="7"/>
  <c r="M27" i="7"/>
  <c r="O27" i="7"/>
  <c r="P27" i="7"/>
  <c r="C27" i="1"/>
  <c r="D27" i="1"/>
  <c r="E27" i="1"/>
  <c r="F27" i="1"/>
  <c r="G27" i="1"/>
  <c r="H27" i="1"/>
  <c r="I27" i="1"/>
  <c r="J27" i="1"/>
  <c r="K27" i="1"/>
  <c r="C28" i="6"/>
  <c r="D28" i="6"/>
  <c r="E28" i="6"/>
  <c r="F28" i="6"/>
  <c r="G28" i="6"/>
  <c r="C20" i="5" l="1"/>
  <c r="L21" i="7"/>
  <c r="K21" i="7"/>
  <c r="N23" i="7"/>
  <c r="N27" i="7" s="1"/>
  <c r="K23" i="7"/>
  <c r="F14" i="7"/>
  <c r="L14" i="7"/>
  <c r="K14" i="1"/>
  <c r="D11" i="1"/>
</calcChain>
</file>

<file path=xl/comments1.xml><?xml version="1.0" encoding="utf-8"?>
<comments xmlns="http://schemas.openxmlformats.org/spreadsheetml/2006/main">
  <authors>
    <author>Aarset, Harald</author>
  </authors>
  <commentList>
    <comment ref="C21" authorId="0">
      <text>
        <r>
          <rPr>
            <b/>
            <sz val="9"/>
            <color indexed="81"/>
            <rFont val="Tahoma"/>
            <charset val="1"/>
          </rPr>
          <t>Aarset, Harald:</t>
        </r>
        <r>
          <rPr>
            <sz val="9"/>
            <color indexed="81"/>
            <rFont val="Tahoma"/>
            <charset val="1"/>
          </rPr>
          <t xml:space="preserve">
3730 sendt til Fürst ikke tatt med.</t>
        </r>
      </text>
    </comment>
  </commentList>
</comments>
</file>

<file path=xl/comments2.xml><?xml version="1.0" encoding="utf-8"?>
<comments xmlns="http://schemas.openxmlformats.org/spreadsheetml/2006/main">
  <authors>
    <author>Hilde Bjørnestøl Hansen</author>
  </authors>
  <commentList>
    <comment ref="F14" authorId="0">
      <text>
        <r>
          <rPr>
            <b/>
            <sz val="9"/>
            <color indexed="81"/>
            <rFont val="Tahoma"/>
            <charset val="1"/>
          </rPr>
          <t>Hilde Bjørnestøl Hansen:</t>
        </r>
        <r>
          <rPr>
            <sz val="9"/>
            <color indexed="81"/>
            <rFont val="Tahoma"/>
            <charset val="1"/>
          </rPr>
          <t xml:space="preserve">
samlet alle her da er usikker på metodikk som brukes på OUS som vi sender til. </t>
        </r>
      </text>
    </comment>
  </commentList>
</comments>
</file>

<file path=xl/comments3.xml><?xml version="1.0" encoding="utf-8"?>
<comments xmlns="http://schemas.openxmlformats.org/spreadsheetml/2006/main">
  <authors>
    <author>Hilde Bjørnestøl Hansen</author>
  </authors>
  <commentList>
    <comment ref="H13" authorId="0">
      <text>
        <r>
          <rPr>
            <b/>
            <sz val="9"/>
            <color indexed="81"/>
            <rFont val="Tahoma"/>
            <charset val="1"/>
          </rPr>
          <t>Hilde Bjørnestøl Hansen:</t>
        </r>
        <r>
          <rPr>
            <sz val="9"/>
            <color indexed="81"/>
            <rFont val="Tahoma"/>
            <charset val="1"/>
          </rPr>
          <t xml:space="preserve">
totalt 14211 immuner pga dobbel og trippelfarginger</t>
        </r>
      </text>
    </comment>
  </commentList>
</comments>
</file>

<file path=xl/comments4.xml><?xml version="1.0" encoding="utf-8"?>
<comments xmlns="http://schemas.openxmlformats.org/spreadsheetml/2006/main">
  <authors>
    <author>Hilde Bjørnestøl Hansen</author>
  </authors>
  <commentList>
    <comment ref="D13" authorId="0">
      <text>
        <r>
          <rPr>
            <b/>
            <sz val="9"/>
            <color indexed="81"/>
            <rFont val="Tahoma"/>
            <charset val="1"/>
          </rPr>
          <t>Hilde Bjørnestøl Hansen:</t>
        </r>
        <r>
          <rPr>
            <sz val="9"/>
            <color indexed="81"/>
            <rFont val="Tahoma"/>
            <charset val="1"/>
          </rPr>
          <t xml:space="preserve">
alle intrauter fosterdød</t>
        </r>
      </text>
    </comment>
  </commentList>
</comments>
</file>

<file path=xl/sharedStrings.xml><?xml version="1.0" encoding="utf-8"?>
<sst xmlns="http://schemas.openxmlformats.org/spreadsheetml/2006/main" count="478" uniqueCount="218">
  <si>
    <t>DNP</t>
  </si>
  <si>
    <t>Totalt</t>
  </si>
  <si>
    <t>Biopsier</t>
  </si>
  <si>
    <t>1-2 blokker</t>
  </si>
  <si>
    <t>3-7 blokker</t>
  </si>
  <si>
    <t>8-19 blokker</t>
  </si>
  <si>
    <t>20 blokker eller mer</t>
  </si>
  <si>
    <t>eksternt</t>
  </si>
  <si>
    <t>eget sykehus</t>
  </si>
  <si>
    <t>Sykehuset Buskerud HF, Drammen</t>
  </si>
  <si>
    <t>Sykehuset i Vestfold HF, Tønsberg</t>
  </si>
  <si>
    <t>Sykehuset Telemark HF, Skien</t>
  </si>
  <si>
    <t>Haukeland Universitetssykehus HF, Bergen</t>
  </si>
  <si>
    <t>Førde sentralsjukehus HF</t>
  </si>
  <si>
    <t>Ålesund Sjukehus HF</t>
  </si>
  <si>
    <t>Helse Nordmøre og Romsdal HF, Molde</t>
  </si>
  <si>
    <t>St. Olavs hospital HF, Trondheim</t>
  </si>
  <si>
    <t>Nordland Sentralsykehus HF, Bodø</t>
  </si>
  <si>
    <t>Universitetssykehuset Nord-Norge HF, Tromsø</t>
  </si>
  <si>
    <t>Rettsmedisinsk Institutt, UiO</t>
  </si>
  <si>
    <t>GynLab, Oslo</t>
  </si>
  <si>
    <t>SUM</t>
  </si>
  <si>
    <t>Biopsier eksternt:</t>
  </si>
  <si>
    <t>Med dette menes biopsier tatt av rekvirenter utenfor eget sykehus</t>
  </si>
  <si>
    <t>Avdeling:</t>
  </si>
  <si>
    <t>B: Besatt</t>
  </si>
  <si>
    <t xml:space="preserve">V: Vikar, konstituert </t>
  </si>
  <si>
    <t>U: Ubesatt</t>
  </si>
  <si>
    <t>Avdelingsoverlege</t>
  </si>
  <si>
    <t>Overleger</t>
  </si>
  <si>
    <t>Overlege/professor II</t>
  </si>
  <si>
    <t>Overlege/amanuensis II</t>
  </si>
  <si>
    <t>Professor/Overlege II (rutine)</t>
  </si>
  <si>
    <t>Amanuensis/Overlege II</t>
  </si>
  <si>
    <t>Leger under spesialisering</t>
  </si>
  <si>
    <t>B</t>
  </si>
  <si>
    <t>V</t>
  </si>
  <si>
    <t>U</t>
  </si>
  <si>
    <t>Akershus</t>
  </si>
  <si>
    <t>Lillehammer</t>
  </si>
  <si>
    <t>Drammen</t>
  </si>
  <si>
    <t>Tønsberg</t>
  </si>
  <si>
    <t>Skien</t>
  </si>
  <si>
    <t>Kristiansand</t>
  </si>
  <si>
    <t>Stavanger</t>
  </si>
  <si>
    <t>Bergen</t>
  </si>
  <si>
    <t>Førde</t>
  </si>
  <si>
    <t>Ålesund</t>
  </si>
  <si>
    <t>Molde</t>
  </si>
  <si>
    <t>Trondheim</t>
  </si>
  <si>
    <t>Bodø</t>
  </si>
  <si>
    <t>Tromsø</t>
  </si>
  <si>
    <t>Sykehusobduksjoner</t>
  </si>
  <si>
    <t>Rettsmedisin</t>
  </si>
  <si>
    <t>hvorav barn (&lt; 2år)</t>
  </si>
  <si>
    <t>Obduksjoner</t>
  </si>
  <si>
    <t>Likskuer</t>
  </si>
  <si>
    <t>Frysesnitt</t>
  </si>
  <si>
    <t>I og E-U</t>
  </si>
  <si>
    <t>I og E-F</t>
  </si>
  <si>
    <t>EM</t>
  </si>
  <si>
    <t>Billedanalyse</t>
  </si>
  <si>
    <t>Flow cytometri</t>
  </si>
  <si>
    <t>1-10 us.</t>
  </si>
  <si>
    <t>1-3 us.</t>
  </si>
  <si>
    <t>4 eller flere us.</t>
  </si>
  <si>
    <t xml:space="preserve"> takst 705l</t>
  </si>
  <si>
    <t>takst 705m</t>
  </si>
  <si>
    <t>takst 705j</t>
  </si>
  <si>
    <t>takst 705k</t>
  </si>
  <si>
    <t>takst 705o</t>
  </si>
  <si>
    <t>takst 705p</t>
  </si>
  <si>
    <t>takst 705q</t>
  </si>
  <si>
    <t>Antall pasienter/remisser</t>
  </si>
  <si>
    <t>Immun- og enzymhistokjemi på ufiksert materiale, antall kasus</t>
  </si>
  <si>
    <t>Immun- og enzymhistokjemi på fiksert materiale, antall kasus</t>
  </si>
  <si>
    <t>Elektronmikroskopi</t>
  </si>
  <si>
    <t>Cervixcytologi</t>
  </si>
  <si>
    <t xml:space="preserve">Exfoliativ </t>
  </si>
  <si>
    <t>Punksjonscytologi</t>
  </si>
  <si>
    <t>Exfoliativ:</t>
  </si>
  <si>
    <t xml:space="preserve">Bronkial, serøse væsker, urin o.a </t>
  </si>
  <si>
    <t>Sykehuset Sørlandet HF, Kristiansand</t>
  </si>
  <si>
    <t>Sykehuset Innlandet HF, Lillehammer</t>
  </si>
  <si>
    <t>Helse Fonna, Haugesund</t>
  </si>
  <si>
    <t>Haugesund</t>
  </si>
  <si>
    <t>Totalt antall</t>
  </si>
  <si>
    <t>Blokker</t>
  </si>
  <si>
    <t xml:space="preserve">Biopsi med </t>
  </si>
  <si>
    <t xml:space="preserve">Antall doktorgrader som </t>
  </si>
  <si>
    <t>utgikk fra avdelingen</t>
  </si>
  <si>
    <t xml:space="preserve">Prosentandel av budsjett </t>
  </si>
  <si>
    <t>avsatt til forskning</t>
  </si>
  <si>
    <t>artikler med fagfellevurdering</t>
  </si>
  <si>
    <t xml:space="preserve">Antall vitenskaplige </t>
  </si>
  <si>
    <t xml:space="preserve">hvor en eller flere av avdelingens </t>
  </si>
  <si>
    <t>leger er medfortatter</t>
  </si>
  <si>
    <t xml:space="preserve">nasjonale eller </t>
  </si>
  <si>
    <t>internasjonale tidsskrift</t>
  </si>
  <si>
    <t>Total antall</t>
  </si>
  <si>
    <t>Glass</t>
  </si>
  <si>
    <t xml:space="preserve">publisert i </t>
  </si>
  <si>
    <t xml:space="preserve">Antall abstract </t>
  </si>
  <si>
    <t>Stillinger</t>
  </si>
  <si>
    <t>Stavanger Universitetssjukehus</t>
  </si>
  <si>
    <t xml:space="preserve">Antall kurs godkjent som </t>
  </si>
  <si>
    <t>tellende for spesialiteten patologi,</t>
  </si>
  <si>
    <t xml:space="preserve"> avholdt med ansatte i avdelingen </t>
  </si>
  <si>
    <t xml:space="preserve">som hovedansvarlig eller delansvarlig </t>
  </si>
  <si>
    <t>Analyser</t>
  </si>
  <si>
    <t>Remisser</t>
  </si>
  <si>
    <t>ISH</t>
  </si>
  <si>
    <t>Antall</t>
  </si>
  <si>
    <t>PCR</t>
  </si>
  <si>
    <t>untatt HPV</t>
  </si>
  <si>
    <t>RT-PCR</t>
  </si>
  <si>
    <t>HPV</t>
  </si>
  <si>
    <t xml:space="preserve">Antall </t>
  </si>
  <si>
    <t>Molekylær</t>
  </si>
  <si>
    <t>analyser</t>
  </si>
  <si>
    <t xml:space="preserve">utført i egen </t>
  </si>
  <si>
    <t>avdeling</t>
  </si>
  <si>
    <t>utført i annen</t>
  </si>
  <si>
    <t>Akershus Universitetssykehus HF, Lørenskog</t>
  </si>
  <si>
    <t>Oslo Universitetssykehus HF, Oslo</t>
  </si>
  <si>
    <t>Oslo</t>
  </si>
  <si>
    <t>GynLab</t>
  </si>
  <si>
    <t xml:space="preserve">Den Norske Patologforening presiserer at dette er tall som er frivillig innrapportert for internt bruk i DNP. Dette er ikke offisielle, kvalitetssikrede data. </t>
  </si>
  <si>
    <t>FHI</t>
  </si>
  <si>
    <t>Sum</t>
  </si>
  <si>
    <t>Nordland Sentralsykehus HF, Bodø *)</t>
  </si>
  <si>
    <t>St. Olavs hospital HF, Trondheim **</t>
  </si>
  <si>
    <t>Drammen Sykehus, Vestre Viken HF</t>
  </si>
  <si>
    <t>**</t>
  </si>
  <si>
    <t>biopsier eksternt = polikliniske</t>
  </si>
  <si>
    <t>* Hovedveileder fra patologen, doktorand fra annen avd.</t>
  </si>
  <si>
    <t>&lt;3 dager              </t>
  </si>
  <si>
    <t xml:space="preserve">&lt;14 dager    </t>
  </si>
  <si>
    <t xml:space="preserve">&lt;21 dager    </t>
  </si>
  <si>
    <t>BIOPSI</t>
  </si>
  <si>
    <t>OBDUKSON</t>
  </si>
  <si>
    <t xml:space="preserve">&lt;1  mnd    </t>
  </si>
  <si>
    <t>&lt;3  mnd  </t>
  </si>
  <si>
    <t>&lt;6 mnd  </t>
  </si>
  <si>
    <t>&lt;12 mnd  </t>
  </si>
  <si>
    <t>%</t>
  </si>
  <si>
    <t> &lt; 7 dager </t>
  </si>
  <si>
    <t>BIOPSI CITO</t>
  </si>
  <si>
    <t xml:space="preserve">CYTOLOGI NON-GYN </t>
  </si>
  <si>
    <t>CYTOLOGI SCREENING</t>
  </si>
  <si>
    <t>Fürst laboratorium, Oslo</t>
  </si>
  <si>
    <t>Fürst laboratorium</t>
  </si>
  <si>
    <t>I</t>
  </si>
  <si>
    <t>Oversikt over forskning i 2017</t>
  </si>
  <si>
    <t>Oversikt over histologiske prøver i 2017</t>
  </si>
  <si>
    <t>Molekylære us 2017</t>
  </si>
  <si>
    <t>Spesial-us. i 2017</t>
  </si>
  <si>
    <t>Oversikt over cytologiske prøver i 2017</t>
  </si>
  <si>
    <t>Obduksjoner i 2017</t>
  </si>
  <si>
    <t>Svartider 2017</t>
  </si>
  <si>
    <t>I: Innleid</t>
  </si>
  <si>
    <t>antall glass</t>
  </si>
  <si>
    <t>Antall NGS</t>
  </si>
  <si>
    <t>utført i egen</t>
  </si>
  <si>
    <t xml:space="preserve">Antall NGS </t>
  </si>
  <si>
    <t>F: Antall faste stillinger (tidligere "hjemler")</t>
  </si>
  <si>
    <t>F</t>
  </si>
  <si>
    <t xml:space="preserve">ca.90% </t>
  </si>
  <si>
    <t>Helse Møre og Romsdal HF, Ålesund</t>
  </si>
  <si>
    <t>2*</t>
  </si>
  <si>
    <t xml:space="preserve">Helse Møre og Romsdal HF, Ålesund  </t>
  </si>
  <si>
    <t>*</t>
  </si>
  <si>
    <t>tom 9.10.17</t>
  </si>
  <si>
    <t>Oslo Universitetssykehus-Rettsmedisinske fag</t>
  </si>
  <si>
    <t>6556*</t>
  </si>
  <si>
    <t>1363*</t>
  </si>
  <si>
    <t>443*</t>
  </si>
  <si>
    <t>24*</t>
  </si>
  <si>
    <t>5*</t>
  </si>
  <si>
    <t>*SISH-analyse ble overført Ålesund i 2017 og utføres ikke lenger i Molde</t>
  </si>
  <si>
    <t>1666**</t>
  </si>
  <si>
    <t>**Vi kjører HPV test for Ålesund også</t>
  </si>
  <si>
    <t>3*</t>
  </si>
  <si>
    <t>*Obduksjoner blir nå utført i Ålesund pga LIS for spesialistgodkjenning</t>
  </si>
  <si>
    <t>*Den ene patolog-stilling skal benyttes i Ålesund for LIS</t>
  </si>
  <si>
    <t>*Ikke søkbart</t>
  </si>
  <si>
    <t>922***</t>
  </si>
  <si>
    <t>***Analyser utført i Molde</t>
  </si>
  <si>
    <t>Sørlandet Sykehuset HF, Kristiansand</t>
  </si>
  <si>
    <t>&lt; 285</t>
  </si>
  <si>
    <t>ca 2508</t>
  </si>
  <si>
    <t>Maks 2793</t>
  </si>
  <si>
    <t>****430</t>
  </si>
  <si>
    <t>****821</t>
  </si>
  <si>
    <t>*****</t>
  </si>
  <si>
    <t>*****12729</t>
  </si>
  <si>
    <r>
      <t>****</t>
    </r>
    <r>
      <rPr>
        <sz val="10"/>
        <rFont val="Arial"/>
        <family val="2"/>
      </rPr>
      <t xml:space="preserve"> antall FISH. ISH utført ved immunlab er inkludert i punktet : I og E-F Total antall glass under spesialundersøkelser</t>
    </r>
  </si>
  <si>
    <t>***** PCR og RT-PCR er slått sammen</t>
  </si>
  <si>
    <t>1290*</t>
  </si>
  <si>
    <t>140897**</t>
  </si>
  <si>
    <t xml:space="preserve">**I og E-F totalt inkludere FISH ved immunlab </t>
  </si>
  <si>
    <t>1290*: Remisser med enten 705m eller 705n</t>
  </si>
  <si>
    <t>Har ikke mulighet for å ta ut tall på antall glass til kolonne E</t>
  </si>
  <si>
    <t>30**</t>
  </si>
  <si>
    <t>**Partielle hjerneobd</t>
  </si>
  <si>
    <t>minst 17</t>
  </si>
  <si>
    <t>x</t>
  </si>
  <si>
    <t>&lt;1%</t>
  </si>
  <si>
    <t>1 (avd.sjef)</t>
  </si>
  <si>
    <t>-</t>
  </si>
  <si>
    <t>17 (9 foster før uke 22)</t>
  </si>
  <si>
    <t>Helse Fonna, Haugesund******</t>
  </si>
  <si>
    <t>******NB!  ISH som PCR utføres på parafin-blokker sendt Gades Institutt, Bergen</t>
  </si>
  <si>
    <t>***Biopsi: 3730 prøver sendt til Fürst ikke regnet med.</t>
  </si>
  <si>
    <t>***46582</t>
  </si>
  <si>
    <t>Kan ikke skille ut dette i vår spørring</t>
  </si>
  <si>
    <t>Sykehuset Østfold HF, Kalnes</t>
  </si>
  <si>
    <t>Kalnes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</si>
</sst>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</font>
    <font>
      <sz val="10"/>
      <name val="Arial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1" fillId="0" borderId="19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4" xfId="0" applyFont="1" applyBorder="1"/>
    <xf numFmtId="0" fontId="2" fillId="0" borderId="5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right"/>
    </xf>
    <xf numFmtId="0" fontId="1" fillId="0" borderId="22" xfId="0" applyFont="1" applyBorder="1"/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1" fillId="0" borderId="11" xfId="0" applyFont="1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1" fillId="0" borderId="19" xfId="0" applyFont="1" applyFill="1" applyBorder="1" applyAlignment="1">
      <alignment horizontal="center"/>
    </xf>
    <xf numFmtId="0" fontId="0" fillId="0" borderId="29" xfId="0" applyBorder="1"/>
    <xf numFmtId="0" fontId="1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18" xfId="0" applyFont="1" applyBorder="1"/>
    <xf numFmtId="0" fontId="0" fillId="0" borderId="35" xfId="0" applyBorder="1"/>
    <xf numFmtId="0" fontId="1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6" fillId="0" borderId="41" xfId="0" applyFont="1" applyFill="1" applyBorder="1" applyAlignment="1">
      <alignment vertical="top" wrapText="1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" fillId="0" borderId="18" xfId="0" applyFont="1" applyFill="1" applyBorder="1"/>
    <xf numFmtId="9" fontId="0" fillId="0" borderId="5" xfId="0" applyNumberFormat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46" xfId="0" applyBorder="1"/>
    <xf numFmtId="0" fontId="8" fillId="0" borderId="0" xfId="0" applyFont="1"/>
    <xf numFmtId="0" fontId="8" fillId="0" borderId="5" xfId="0" applyFont="1" applyBorder="1"/>
    <xf numFmtId="0" fontId="0" fillId="0" borderId="8" xfId="0" applyBorder="1" applyAlignment="1"/>
    <xf numFmtId="0" fontId="0" fillId="0" borderId="5" xfId="0" applyBorder="1" applyAlignment="1"/>
    <xf numFmtId="0" fontId="0" fillId="0" borderId="28" xfId="0" applyBorder="1" applyAlignment="1"/>
    <xf numFmtId="0" fontId="0" fillId="0" borderId="5" xfId="0" applyBorder="1" applyAlignment="1">
      <alignment horizontal="right"/>
    </xf>
    <xf numFmtId="0" fontId="0" fillId="2" borderId="0" xfId="0" applyFill="1"/>
    <xf numFmtId="0" fontId="1" fillId="2" borderId="5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21" xfId="0" applyFill="1" applyBorder="1"/>
    <xf numFmtId="0" fontId="0" fillId="2" borderId="47" xfId="0" applyFill="1" applyBorder="1"/>
    <xf numFmtId="0" fontId="0" fillId="2" borderId="6" xfId="0" applyFill="1" applyBorder="1"/>
    <xf numFmtId="0" fontId="0" fillId="2" borderId="19" xfId="0" applyFill="1" applyBorder="1"/>
    <xf numFmtId="0" fontId="2" fillId="2" borderId="5" xfId="0" applyFont="1" applyFill="1" applyBorder="1"/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9" fillId="0" borderId="14" xfId="0" applyFont="1" applyBorder="1"/>
    <xf numFmtId="0" fontId="9" fillId="0" borderId="7" xfId="0" applyFont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14" xfId="0" applyFill="1" applyBorder="1"/>
    <xf numFmtId="0" fontId="0" fillId="0" borderId="51" xfId="0" applyBorder="1"/>
    <xf numFmtId="0" fontId="0" fillId="0" borderId="21" xfId="0" applyBorder="1" applyAlignment="1"/>
    <xf numFmtId="0" fontId="0" fillId="0" borderId="52" xfId="0" applyBorder="1"/>
    <xf numFmtId="0" fontId="10" fillId="0" borderId="0" xfId="0" applyFont="1"/>
    <xf numFmtId="0" fontId="0" fillId="0" borderId="5" xfId="0" applyBorder="1" applyAlignment="1">
      <alignment horizontal="center"/>
    </xf>
    <xf numFmtId="0" fontId="10" fillId="0" borderId="5" xfId="0" applyFont="1" applyBorder="1"/>
    <xf numFmtId="0" fontId="10" fillId="0" borderId="8" xfId="0" applyFont="1" applyBorder="1"/>
    <xf numFmtId="0" fontId="10" fillId="0" borderId="5" xfId="0" applyFont="1" applyBorder="1" applyAlignment="1">
      <alignment horizontal="right"/>
    </xf>
    <xf numFmtId="0" fontId="10" fillId="0" borderId="28" xfId="0" applyFont="1" applyBorder="1"/>
    <xf numFmtId="0" fontId="10" fillId="0" borderId="19" xfId="0" applyFont="1" applyBorder="1"/>
    <xf numFmtId="0" fontId="10" fillId="0" borderId="5" xfId="0" applyFont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right"/>
    </xf>
    <xf numFmtId="0" fontId="1" fillId="3" borderId="21" xfId="0" applyFont="1" applyFill="1" applyBorder="1"/>
    <xf numFmtId="0" fontId="0" fillId="0" borderId="26" xfId="0" applyFill="1" applyBorder="1"/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0" fillId="3" borderId="0" xfId="0" applyFill="1"/>
    <xf numFmtId="0" fontId="0" fillId="3" borderId="8" xfId="0" applyFill="1" applyBorder="1"/>
    <xf numFmtId="0" fontId="0" fillId="3" borderId="5" xfId="0" applyFill="1" applyBorder="1"/>
    <xf numFmtId="0" fontId="0" fillId="3" borderId="28" xfId="0" applyFill="1" applyBorder="1"/>
    <xf numFmtId="0" fontId="10" fillId="0" borderId="26" xfId="0" applyFont="1" applyBorder="1"/>
    <xf numFmtId="0" fontId="10" fillId="0" borderId="6" xfId="0" applyFont="1" applyBorder="1"/>
    <xf numFmtId="0" fontId="0" fillId="0" borderId="6" xfId="0" applyFont="1" applyFill="1" applyBorder="1"/>
    <xf numFmtId="3" fontId="0" fillId="0" borderId="0" xfId="0" applyNumberFormat="1"/>
    <xf numFmtId="0" fontId="10" fillId="3" borderId="5" xfId="0" applyFont="1" applyFill="1" applyBorder="1" applyAlignment="1">
      <alignment horizontal="right"/>
    </xf>
    <xf numFmtId="0" fontId="0" fillId="0" borderId="5" xfId="0" applyFill="1" applyBorder="1"/>
    <xf numFmtId="0" fontId="0" fillId="0" borderId="0" xfId="0" quotePrefix="1"/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/>
    <xf numFmtId="0" fontId="13" fillId="0" borderId="19" xfId="0" applyFont="1" applyBorder="1"/>
    <xf numFmtId="0" fontId="1" fillId="3" borderId="5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0" fillId="3" borderId="16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0" fillId="3" borderId="46" xfId="0" applyFill="1" applyBorder="1" applyAlignment="1">
      <alignment horizontal="right" vertical="center"/>
    </xf>
    <xf numFmtId="0" fontId="0" fillId="3" borderId="13" xfId="0" applyFill="1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0" fillId="0" borderId="5" xfId="0" applyFont="1" applyFill="1" applyBorder="1"/>
    <xf numFmtId="0" fontId="0" fillId="0" borderId="8" xfId="0" applyFont="1" applyBorder="1"/>
    <xf numFmtId="0" fontId="0" fillId="0" borderId="8" xfId="0" applyBorder="1" applyAlignment="1">
      <alignment horizontal="right"/>
    </xf>
    <xf numFmtId="0" fontId="2" fillId="0" borderId="5" xfId="0" applyFont="1" applyFill="1" applyBorder="1"/>
    <xf numFmtId="0" fontId="10" fillId="0" borderId="2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0" fillId="0" borderId="0" xfId="0" applyFill="1"/>
    <xf numFmtId="0" fontId="0" fillId="0" borderId="5" xfId="0" applyNumberFormat="1" applyBorder="1"/>
    <xf numFmtId="0" fontId="0" fillId="0" borderId="6" xfId="0" applyNumberFormat="1" applyBorder="1"/>
    <xf numFmtId="0" fontId="0" fillId="0" borderId="6" xfId="0" applyNumberFormat="1" applyFill="1" applyBorder="1"/>
    <xf numFmtId="0" fontId="0" fillId="0" borderId="13" xfId="0" applyNumberFormat="1" applyBorder="1"/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5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2" borderId="5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6" workbookViewId="0">
      <selection activeCell="C8" sqref="C8"/>
    </sheetView>
  </sheetViews>
  <sheetFormatPr baseColWidth="10" defaultRowHeight="12.75" x14ac:dyDescent="0.2"/>
  <cols>
    <col min="2" max="2" width="45.85546875" customWidth="1"/>
    <col min="3" max="3" width="27" customWidth="1"/>
    <col min="4" max="4" width="23" customWidth="1"/>
    <col min="5" max="5" width="21.28515625" customWidth="1"/>
    <col min="6" max="6" width="19.85546875" customWidth="1"/>
    <col min="7" max="7" width="31" customWidth="1"/>
  </cols>
  <sheetData>
    <row r="1" spans="1:7" ht="13.5" thickBot="1" x14ac:dyDescent="0.25">
      <c r="A1" s="1" t="s">
        <v>0</v>
      </c>
      <c r="B1" s="1" t="s">
        <v>153</v>
      </c>
    </row>
    <row r="2" spans="1:7" x14ac:dyDescent="0.2">
      <c r="A2" s="1"/>
      <c r="B2" s="1"/>
      <c r="C2" s="19" t="s">
        <v>94</v>
      </c>
      <c r="D2" s="19"/>
      <c r="E2" s="19"/>
      <c r="F2" s="41" t="s">
        <v>102</v>
      </c>
      <c r="G2" s="19" t="s">
        <v>105</v>
      </c>
    </row>
    <row r="3" spans="1:7" x14ac:dyDescent="0.2">
      <c r="C3" s="25" t="s">
        <v>93</v>
      </c>
      <c r="D3" s="25" t="s">
        <v>89</v>
      </c>
      <c r="E3" s="25" t="s">
        <v>91</v>
      </c>
      <c r="F3" s="42" t="s">
        <v>101</v>
      </c>
      <c r="G3" s="25" t="s">
        <v>106</v>
      </c>
    </row>
    <row r="4" spans="1:7" x14ac:dyDescent="0.2">
      <c r="C4" s="25" t="s">
        <v>95</v>
      </c>
      <c r="D4" s="25" t="s">
        <v>90</v>
      </c>
      <c r="E4" s="25" t="s">
        <v>92</v>
      </c>
      <c r="F4" s="43" t="s">
        <v>97</v>
      </c>
      <c r="G4" s="25" t="s">
        <v>107</v>
      </c>
    </row>
    <row r="5" spans="1:7" ht="13.5" thickBot="1" x14ac:dyDescent="0.25">
      <c r="C5" s="21" t="s">
        <v>96</v>
      </c>
      <c r="D5" s="21"/>
      <c r="E5" s="21"/>
      <c r="F5" s="42" t="s">
        <v>98</v>
      </c>
      <c r="G5" s="21" t="s">
        <v>108</v>
      </c>
    </row>
    <row r="6" spans="1:7" ht="13.5" thickBot="1" x14ac:dyDescent="0.25">
      <c r="C6" s="17"/>
      <c r="D6" s="15"/>
      <c r="E6" s="20"/>
      <c r="F6" s="44"/>
      <c r="G6" s="17"/>
    </row>
    <row r="7" spans="1:7" x14ac:dyDescent="0.2">
      <c r="B7" s="32" t="s">
        <v>216</v>
      </c>
      <c r="C7" s="14"/>
      <c r="D7" s="13"/>
      <c r="E7" s="14"/>
      <c r="F7" s="45"/>
      <c r="G7" s="14"/>
    </row>
    <row r="8" spans="1:7" x14ac:dyDescent="0.2">
      <c r="B8" s="33" t="s">
        <v>123</v>
      </c>
      <c r="C8" s="14">
        <v>12</v>
      </c>
      <c r="D8" s="13"/>
      <c r="E8" s="14"/>
      <c r="F8" s="45">
        <v>8</v>
      </c>
      <c r="G8" s="14"/>
    </row>
    <row r="9" spans="1:7" x14ac:dyDescent="0.2">
      <c r="B9" s="33" t="s">
        <v>124</v>
      </c>
      <c r="C9" s="14">
        <v>144</v>
      </c>
      <c r="D9" s="13">
        <v>5</v>
      </c>
      <c r="E9" s="74">
        <v>7.0000000000000007E-2</v>
      </c>
      <c r="F9" s="45"/>
      <c r="G9" s="14">
        <v>4</v>
      </c>
    </row>
    <row r="10" spans="1:7" x14ac:dyDescent="0.2">
      <c r="B10" s="33" t="s">
        <v>83</v>
      </c>
      <c r="C10" s="14">
        <v>0</v>
      </c>
      <c r="D10" s="13">
        <v>0</v>
      </c>
      <c r="E10" s="14"/>
      <c r="F10" s="45">
        <v>0</v>
      </c>
      <c r="G10" s="14">
        <v>0</v>
      </c>
    </row>
    <row r="11" spans="1:7" x14ac:dyDescent="0.2">
      <c r="B11" s="33" t="s">
        <v>9</v>
      </c>
      <c r="C11" s="14">
        <v>3</v>
      </c>
      <c r="D11" s="13">
        <v>0</v>
      </c>
      <c r="E11" s="14"/>
      <c r="F11" s="45">
        <v>0</v>
      </c>
      <c r="G11" s="14">
        <v>0</v>
      </c>
    </row>
    <row r="12" spans="1:7" x14ac:dyDescent="0.2">
      <c r="B12" s="33" t="s">
        <v>10</v>
      </c>
      <c r="C12" s="14">
        <v>6</v>
      </c>
      <c r="D12" s="13">
        <v>1</v>
      </c>
      <c r="E12" s="14"/>
      <c r="F12" s="45"/>
      <c r="G12" s="14"/>
    </row>
    <row r="13" spans="1:7" x14ac:dyDescent="0.2">
      <c r="B13" s="33" t="s">
        <v>11</v>
      </c>
      <c r="C13" s="14">
        <v>4</v>
      </c>
      <c r="D13" s="13">
        <v>1</v>
      </c>
      <c r="E13" s="14"/>
      <c r="F13" s="45">
        <v>1</v>
      </c>
      <c r="G13" s="14">
        <v>0</v>
      </c>
    </row>
    <row r="14" spans="1:7" x14ac:dyDescent="0.2">
      <c r="B14" s="33" t="s">
        <v>82</v>
      </c>
      <c r="C14" s="14">
        <v>2</v>
      </c>
      <c r="D14" s="13">
        <v>0</v>
      </c>
      <c r="E14" s="14"/>
      <c r="F14" s="45">
        <v>0</v>
      </c>
      <c r="G14" s="14">
        <v>0</v>
      </c>
    </row>
    <row r="15" spans="1:7" s="85" customFormat="1" x14ac:dyDescent="0.2">
      <c r="B15" s="86" t="s">
        <v>104</v>
      </c>
      <c r="C15" s="87">
        <v>14</v>
      </c>
      <c r="D15" s="88">
        <v>0</v>
      </c>
      <c r="E15" s="87">
        <v>0.1</v>
      </c>
      <c r="F15" s="89">
        <v>6</v>
      </c>
      <c r="G15" s="87">
        <v>1</v>
      </c>
    </row>
    <row r="16" spans="1:7" x14ac:dyDescent="0.2">
      <c r="B16" s="33" t="s">
        <v>12</v>
      </c>
      <c r="C16" s="14">
        <v>59</v>
      </c>
      <c r="D16" s="13">
        <v>1</v>
      </c>
      <c r="E16" s="14"/>
      <c r="F16" s="45" t="s">
        <v>205</v>
      </c>
      <c r="G16" s="14">
        <v>5</v>
      </c>
    </row>
    <row r="17" spans="2:7" x14ac:dyDescent="0.2">
      <c r="B17" s="33" t="s">
        <v>13</v>
      </c>
      <c r="C17" s="14">
        <v>1</v>
      </c>
      <c r="D17" s="13"/>
      <c r="E17" s="84" t="s">
        <v>207</v>
      </c>
      <c r="F17" s="45">
        <v>1</v>
      </c>
      <c r="G17" s="14"/>
    </row>
    <row r="18" spans="2:7" x14ac:dyDescent="0.2">
      <c r="B18" s="27" t="s">
        <v>84</v>
      </c>
      <c r="C18" s="14">
        <v>0</v>
      </c>
      <c r="D18" s="13">
        <v>0</v>
      </c>
      <c r="E18" s="14">
        <v>0</v>
      </c>
      <c r="F18" s="45">
        <v>0</v>
      </c>
      <c r="G18" s="14">
        <v>0</v>
      </c>
    </row>
    <row r="19" spans="2:7" x14ac:dyDescent="0.2">
      <c r="B19" s="33" t="s">
        <v>14</v>
      </c>
      <c r="C19" s="14"/>
      <c r="D19" s="13"/>
      <c r="E19" s="14"/>
      <c r="F19" s="45"/>
      <c r="G19" s="14"/>
    </row>
    <row r="20" spans="2:7" x14ac:dyDescent="0.2">
      <c r="B20" s="33" t="s">
        <v>15</v>
      </c>
      <c r="C20" s="14">
        <v>0</v>
      </c>
      <c r="D20" s="13">
        <v>0</v>
      </c>
      <c r="E20" s="109"/>
      <c r="F20" s="45">
        <v>0</v>
      </c>
      <c r="G20" s="14">
        <v>0</v>
      </c>
    </row>
    <row r="21" spans="2:7" x14ac:dyDescent="0.2">
      <c r="B21" s="33" t="s">
        <v>16</v>
      </c>
      <c r="C21" s="14">
        <v>20</v>
      </c>
      <c r="D21" s="147">
        <v>2</v>
      </c>
      <c r="E21" s="145">
        <v>3</v>
      </c>
      <c r="F21" s="45">
        <v>0</v>
      </c>
      <c r="G21" s="14">
        <v>1</v>
      </c>
    </row>
    <row r="22" spans="2:7" x14ac:dyDescent="0.2">
      <c r="B22" s="33" t="s">
        <v>17</v>
      </c>
      <c r="C22" s="14">
        <v>2</v>
      </c>
      <c r="D22" s="13"/>
      <c r="E22" s="14"/>
      <c r="F22" s="45">
        <v>1</v>
      </c>
      <c r="G22" s="14"/>
    </row>
    <row r="23" spans="2:7" x14ac:dyDescent="0.2">
      <c r="B23" s="33" t="s">
        <v>18</v>
      </c>
      <c r="C23" s="14">
        <v>15</v>
      </c>
      <c r="D23" s="13"/>
      <c r="E23" s="14"/>
      <c r="F23" s="45"/>
      <c r="G23" s="14">
        <v>2</v>
      </c>
    </row>
    <row r="24" spans="2:7" x14ac:dyDescent="0.2">
      <c r="B24" s="33" t="s">
        <v>19</v>
      </c>
      <c r="C24" s="14"/>
      <c r="D24" s="13"/>
      <c r="E24" s="14"/>
      <c r="F24" s="45"/>
      <c r="G24" s="14"/>
    </row>
    <row r="25" spans="2:7" x14ac:dyDescent="0.2">
      <c r="B25" s="33" t="s">
        <v>150</v>
      </c>
      <c r="C25" s="14"/>
      <c r="D25" s="13"/>
      <c r="E25" s="14"/>
      <c r="F25" s="45"/>
      <c r="G25" s="14"/>
    </row>
    <row r="26" spans="2:7" ht="13.5" thickBot="1" x14ac:dyDescent="0.25">
      <c r="B26" s="35" t="s">
        <v>20</v>
      </c>
      <c r="C26" s="14"/>
      <c r="D26" s="13"/>
      <c r="E26" s="14"/>
      <c r="F26" s="45"/>
      <c r="G26" s="14"/>
    </row>
    <row r="27" spans="2:7" x14ac:dyDescent="0.2">
      <c r="B27" s="10"/>
      <c r="C27" s="14"/>
      <c r="D27" s="13"/>
      <c r="E27" s="14"/>
      <c r="F27" s="45"/>
      <c r="G27" s="14"/>
    </row>
    <row r="28" spans="2:7" ht="13.5" thickBot="1" x14ac:dyDescent="0.25">
      <c r="B28" s="12" t="s">
        <v>21</v>
      </c>
      <c r="C28" s="18">
        <f>SUM(C8:C27)</f>
        <v>282</v>
      </c>
      <c r="D28" s="16">
        <f>SUM(D8:D27)</f>
        <v>10</v>
      </c>
      <c r="E28" s="18">
        <f>SUM(E8:E27)</f>
        <v>3.17</v>
      </c>
      <c r="F28" s="46">
        <f>SUM(F8:F27)</f>
        <v>17</v>
      </c>
      <c r="G28" s="47">
        <f>SUM(G8:G27)</f>
        <v>13</v>
      </c>
    </row>
    <row r="30" spans="2:7" x14ac:dyDescent="0.2">
      <c r="B30" s="75"/>
    </row>
    <row r="32" spans="2:7" x14ac:dyDescent="0.2">
      <c r="B32" t="s">
        <v>135</v>
      </c>
    </row>
    <row r="34" spans="2:2" x14ac:dyDescent="0.2">
      <c r="B34" t="s">
        <v>127</v>
      </c>
    </row>
  </sheetData>
  <phoneticPr fontId="0" type="noConversion"/>
  <pageMargins left="0.75" right="0.75" top="1" bottom="1" header="0.5" footer="0.5"/>
  <pageSetup paperSize="9" scale="8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6" workbookViewId="0">
      <selection activeCell="C7" sqref="C7:K27"/>
    </sheetView>
  </sheetViews>
  <sheetFormatPr baseColWidth="10" defaultRowHeight="12.75" x14ac:dyDescent="0.2"/>
  <cols>
    <col min="2" max="2" width="43.42578125" customWidth="1"/>
    <col min="6" max="6" width="12.7109375" customWidth="1"/>
    <col min="7" max="7" width="12.140625" customWidth="1"/>
    <col min="8" max="8" width="12.42578125" customWidth="1"/>
    <col min="9" max="9" width="21.85546875" customWidth="1"/>
    <col min="11" max="11" width="12.42578125" customWidth="1"/>
  </cols>
  <sheetData>
    <row r="1" spans="1:12" x14ac:dyDescent="0.2">
      <c r="A1" s="1" t="s">
        <v>0</v>
      </c>
      <c r="B1" s="1" t="s">
        <v>154</v>
      </c>
    </row>
    <row r="2" spans="1:12" x14ac:dyDescent="0.2">
      <c r="A2" s="1"/>
      <c r="B2" s="1"/>
    </row>
    <row r="4" spans="1:12" ht="12.75" customHeight="1" thickBot="1" x14ac:dyDescent="0.25"/>
    <row r="5" spans="1:12" x14ac:dyDescent="0.2">
      <c r="C5" s="29" t="s">
        <v>86</v>
      </c>
      <c r="D5" s="29" t="s">
        <v>99</v>
      </c>
      <c r="E5" s="29" t="s">
        <v>86</v>
      </c>
      <c r="F5" s="29" t="s">
        <v>88</v>
      </c>
      <c r="G5" s="29" t="s">
        <v>88</v>
      </c>
      <c r="H5" s="29" t="s">
        <v>88</v>
      </c>
      <c r="I5" s="29" t="s">
        <v>88</v>
      </c>
      <c r="J5" s="29" t="s">
        <v>2</v>
      </c>
      <c r="K5" s="29" t="s">
        <v>2</v>
      </c>
    </row>
    <row r="6" spans="1:12" ht="13.5" thickBot="1" x14ac:dyDescent="0.25">
      <c r="C6" s="11" t="s">
        <v>2</v>
      </c>
      <c r="D6" s="11" t="s">
        <v>100</v>
      </c>
      <c r="E6" s="11" t="s">
        <v>87</v>
      </c>
      <c r="F6" s="11" t="s">
        <v>3</v>
      </c>
      <c r="G6" s="11" t="s">
        <v>4</v>
      </c>
      <c r="H6" s="11" t="s">
        <v>5</v>
      </c>
      <c r="I6" s="11" t="s">
        <v>6</v>
      </c>
      <c r="J6" s="30" t="s">
        <v>7</v>
      </c>
      <c r="K6" s="30" t="s">
        <v>8</v>
      </c>
    </row>
    <row r="7" spans="1:12" x14ac:dyDescent="0.2">
      <c r="B7" s="32" t="s">
        <v>216</v>
      </c>
      <c r="C7" s="153">
        <v>27207</v>
      </c>
      <c r="D7" s="153">
        <v>127850</v>
      </c>
      <c r="E7" s="153">
        <v>99259</v>
      </c>
      <c r="F7" s="153">
        <v>15633</v>
      </c>
      <c r="G7" s="153">
        <v>8079</v>
      </c>
      <c r="H7" s="153">
        <v>3173</v>
      </c>
      <c r="I7" s="153">
        <v>322</v>
      </c>
      <c r="J7" s="14">
        <v>13350</v>
      </c>
      <c r="K7" s="14">
        <v>13857</v>
      </c>
    </row>
    <row r="8" spans="1:12" x14ac:dyDescent="0.2">
      <c r="B8" s="33" t="s">
        <v>123</v>
      </c>
      <c r="C8" s="14">
        <v>35379</v>
      </c>
      <c r="D8" s="14">
        <v>131856</v>
      </c>
      <c r="E8" s="14">
        <v>109371</v>
      </c>
      <c r="F8" s="14">
        <v>23859</v>
      </c>
      <c r="G8" s="14">
        <v>7447</v>
      </c>
      <c r="H8" s="14">
        <v>2791</v>
      </c>
      <c r="I8" s="14">
        <v>455</v>
      </c>
      <c r="J8" s="14">
        <v>15165</v>
      </c>
      <c r="K8" s="14">
        <v>20214</v>
      </c>
    </row>
    <row r="9" spans="1:12" x14ac:dyDescent="0.2">
      <c r="B9" s="33" t="s">
        <v>124</v>
      </c>
      <c r="C9" s="14">
        <v>65972</v>
      </c>
      <c r="D9">
        <v>551052</v>
      </c>
      <c r="E9" s="14">
        <v>258434</v>
      </c>
      <c r="F9" s="14">
        <v>35227</v>
      </c>
      <c r="G9" s="14">
        <v>16601</v>
      </c>
      <c r="H9" s="14">
        <v>7111</v>
      </c>
      <c r="I9" s="14">
        <v>2387</v>
      </c>
      <c r="J9" s="14">
        <v>24692</v>
      </c>
      <c r="K9" s="14">
        <v>41280</v>
      </c>
    </row>
    <row r="10" spans="1:12" s="108" customFormat="1" x14ac:dyDescent="0.2">
      <c r="B10" s="33" t="s">
        <v>83</v>
      </c>
      <c r="C10" s="110">
        <v>26540</v>
      </c>
      <c r="D10" s="110">
        <v>130404</v>
      </c>
      <c r="E10" s="110">
        <v>104531</v>
      </c>
      <c r="F10" s="110">
        <v>15428</v>
      </c>
      <c r="G10" s="110">
        <v>8486</v>
      </c>
      <c r="H10" s="110">
        <v>2390</v>
      </c>
      <c r="I10" s="110">
        <v>507</v>
      </c>
      <c r="J10" s="110">
        <v>7845</v>
      </c>
      <c r="K10" s="110">
        <v>18610</v>
      </c>
    </row>
    <row r="11" spans="1:12" x14ac:dyDescent="0.2">
      <c r="B11" s="33" t="s">
        <v>132</v>
      </c>
      <c r="C11" s="14">
        <v>37314</v>
      </c>
      <c r="D11" s="14">
        <f>95928+24321</f>
        <v>120249</v>
      </c>
      <c r="E11" s="14">
        <v>95928</v>
      </c>
      <c r="F11" s="14">
        <v>29836</v>
      </c>
      <c r="G11" s="14">
        <v>7272</v>
      </c>
      <c r="H11" s="14">
        <v>2371</v>
      </c>
      <c r="I11" s="14">
        <v>183</v>
      </c>
      <c r="J11" s="14">
        <v>32091</v>
      </c>
      <c r="K11" s="14">
        <v>5223</v>
      </c>
    </row>
    <row r="12" spans="1:12" x14ac:dyDescent="0.2">
      <c r="B12" s="33" t="s">
        <v>10</v>
      </c>
      <c r="C12" s="143">
        <v>24112</v>
      </c>
      <c r="D12" s="115">
        <v>65287</v>
      </c>
      <c r="E12" s="143">
        <v>52355</v>
      </c>
      <c r="F12" s="143">
        <v>19813</v>
      </c>
      <c r="G12" s="143">
        <v>3077</v>
      </c>
      <c r="H12" s="143">
        <v>1087</v>
      </c>
      <c r="I12" s="144">
        <v>135</v>
      </c>
      <c r="J12" s="143">
        <v>11955</v>
      </c>
      <c r="K12" s="143">
        <v>12157</v>
      </c>
      <c r="L12" s="135"/>
    </row>
    <row r="13" spans="1:12" x14ac:dyDescent="0.2">
      <c r="B13" s="33" t="s">
        <v>11</v>
      </c>
      <c r="C13" s="14">
        <v>19080</v>
      </c>
      <c r="D13" s="14">
        <v>60669</v>
      </c>
      <c r="E13" s="14">
        <v>50187</v>
      </c>
      <c r="F13" s="14">
        <v>15968</v>
      </c>
      <c r="G13" s="14">
        <v>4903</v>
      </c>
      <c r="H13" s="14">
        <v>1719</v>
      </c>
      <c r="I13" s="14">
        <v>188</v>
      </c>
      <c r="J13" s="14"/>
      <c r="K13" s="14"/>
    </row>
    <row r="14" spans="1:12" x14ac:dyDescent="0.2">
      <c r="B14" s="118" t="s">
        <v>188</v>
      </c>
      <c r="C14" s="14">
        <v>29814</v>
      </c>
      <c r="D14" s="14">
        <v>110430</v>
      </c>
      <c r="E14" s="14">
        <v>87470</v>
      </c>
      <c r="F14" s="119">
        <v>20258</v>
      </c>
      <c r="G14" s="14">
        <v>7328</v>
      </c>
      <c r="H14" s="14">
        <v>1813</v>
      </c>
      <c r="I14" s="14">
        <v>415</v>
      </c>
      <c r="J14" s="14">
        <v>15528</v>
      </c>
      <c r="K14" s="14">
        <f>3748+10538</f>
        <v>14286</v>
      </c>
    </row>
    <row r="15" spans="1:12" s="85" customFormat="1" x14ac:dyDescent="0.2">
      <c r="B15" s="86" t="s">
        <v>104</v>
      </c>
      <c r="C15" s="87">
        <v>33557</v>
      </c>
      <c r="D15" s="14">
        <v>156318</v>
      </c>
      <c r="E15" s="14">
        <v>98209</v>
      </c>
      <c r="F15" s="14">
        <v>22397</v>
      </c>
      <c r="G15" s="14">
        <v>9227</v>
      </c>
      <c r="H15" s="14">
        <v>1679</v>
      </c>
      <c r="I15" s="14">
        <v>253</v>
      </c>
      <c r="J15" s="14">
        <v>16476</v>
      </c>
      <c r="K15" s="14">
        <v>17081</v>
      </c>
    </row>
    <row r="16" spans="1:12" x14ac:dyDescent="0.2">
      <c r="B16" s="33" t="s">
        <v>12</v>
      </c>
      <c r="C16" s="14">
        <v>48670</v>
      </c>
      <c r="D16" s="14">
        <v>258997</v>
      </c>
      <c r="E16" s="14">
        <v>164179</v>
      </c>
      <c r="F16" s="14">
        <v>35645</v>
      </c>
      <c r="G16" s="14">
        <v>8120</v>
      </c>
      <c r="H16" s="14">
        <v>3783</v>
      </c>
      <c r="I16" s="31">
        <v>1120</v>
      </c>
      <c r="J16" s="14">
        <v>25327</v>
      </c>
      <c r="K16" s="14">
        <v>23343</v>
      </c>
    </row>
    <row r="17" spans="2:12" x14ac:dyDescent="0.2">
      <c r="B17" s="33" t="s">
        <v>13</v>
      </c>
      <c r="C17" s="14">
        <v>10590</v>
      </c>
      <c r="D17" s="14">
        <v>31987</v>
      </c>
      <c r="E17" s="14">
        <v>28627</v>
      </c>
      <c r="F17" s="14">
        <v>7813</v>
      </c>
      <c r="G17" s="14">
        <v>1734</v>
      </c>
      <c r="H17" s="14">
        <v>756</v>
      </c>
      <c r="I17" s="14">
        <v>89</v>
      </c>
      <c r="J17" s="14">
        <v>3596</v>
      </c>
      <c r="K17" s="14">
        <v>6994</v>
      </c>
      <c r="L17" t="s">
        <v>133</v>
      </c>
    </row>
    <row r="18" spans="2:12" x14ac:dyDescent="0.2">
      <c r="B18" s="27" t="s">
        <v>84</v>
      </c>
      <c r="C18" s="14">
        <v>8705</v>
      </c>
      <c r="D18" s="14">
        <v>53194</v>
      </c>
      <c r="E18" s="14">
        <v>37457</v>
      </c>
      <c r="F18" s="14">
        <v>14404</v>
      </c>
      <c r="G18" s="14">
        <v>1755</v>
      </c>
      <c r="H18" s="14">
        <v>1507</v>
      </c>
      <c r="I18" s="110">
        <v>171</v>
      </c>
      <c r="J18" s="14">
        <v>6298</v>
      </c>
      <c r="K18" s="14">
        <v>2412</v>
      </c>
      <c r="L18" t="s">
        <v>134</v>
      </c>
    </row>
    <row r="19" spans="2:12" x14ac:dyDescent="0.2">
      <c r="B19" s="33" t="s">
        <v>168</v>
      </c>
      <c r="C19" s="14">
        <v>17066</v>
      </c>
      <c r="D19" s="14">
        <v>53584</v>
      </c>
      <c r="E19" s="14">
        <v>35153</v>
      </c>
      <c r="F19" s="14">
        <v>13374</v>
      </c>
      <c r="G19" s="14">
        <v>2882</v>
      </c>
      <c r="H19" s="14">
        <v>657</v>
      </c>
      <c r="I19" s="31">
        <v>7</v>
      </c>
      <c r="J19" s="14">
        <v>9554</v>
      </c>
      <c r="K19" s="14">
        <v>7512</v>
      </c>
    </row>
    <row r="20" spans="2:12" x14ac:dyDescent="0.2">
      <c r="B20" s="33" t="s">
        <v>15</v>
      </c>
      <c r="C20" s="14">
        <v>8197</v>
      </c>
      <c r="D20" s="14">
        <v>24660</v>
      </c>
      <c r="E20" s="14">
        <v>19135</v>
      </c>
      <c r="F20" s="110" t="s">
        <v>174</v>
      </c>
      <c r="G20" s="110" t="s">
        <v>175</v>
      </c>
      <c r="H20" s="110" t="s">
        <v>176</v>
      </c>
      <c r="I20" s="110" t="s">
        <v>177</v>
      </c>
      <c r="J20" s="14">
        <v>3478</v>
      </c>
      <c r="K20" s="14">
        <v>4719</v>
      </c>
    </row>
    <row r="21" spans="2:12" x14ac:dyDescent="0.2">
      <c r="B21" s="33" t="s">
        <v>131</v>
      </c>
      <c r="C21" s="14" t="s">
        <v>214</v>
      </c>
      <c r="D21" s="14">
        <v>191010</v>
      </c>
      <c r="E21" s="14">
        <v>126263</v>
      </c>
      <c r="F21" s="131">
        <v>32083</v>
      </c>
      <c r="G21" s="131">
        <v>8269</v>
      </c>
      <c r="H21" s="131">
        <v>2881</v>
      </c>
      <c r="I21" s="148">
        <v>424</v>
      </c>
      <c r="J21" s="131">
        <v>24219</v>
      </c>
      <c r="K21" s="131">
        <v>22361</v>
      </c>
    </row>
    <row r="22" spans="2:12" x14ac:dyDescent="0.2">
      <c r="B22" s="33" t="s">
        <v>17</v>
      </c>
      <c r="C22" s="115">
        <v>20215</v>
      </c>
      <c r="D22" s="115">
        <v>73447</v>
      </c>
      <c r="E22" s="115">
        <v>52271</v>
      </c>
      <c r="F22" s="115">
        <v>15122</v>
      </c>
      <c r="G22" s="115">
        <v>3577</v>
      </c>
      <c r="H22" s="115">
        <v>1354</v>
      </c>
      <c r="I22" s="115">
        <v>162</v>
      </c>
      <c r="J22" s="115">
        <v>11981</v>
      </c>
      <c r="K22" s="115">
        <v>8234</v>
      </c>
      <c r="L22" s="116"/>
    </row>
    <row r="23" spans="2:12" x14ac:dyDescent="0.2">
      <c r="B23" s="33" t="s">
        <v>18</v>
      </c>
      <c r="C23" s="14">
        <v>32936</v>
      </c>
      <c r="D23" s="14">
        <v>12505</v>
      </c>
      <c r="E23" s="14">
        <v>89847</v>
      </c>
      <c r="F23" s="14">
        <v>24313</v>
      </c>
      <c r="G23" s="14">
        <v>5897</v>
      </c>
      <c r="H23" s="14">
        <v>2389</v>
      </c>
      <c r="I23" s="110">
        <v>304</v>
      </c>
      <c r="J23" s="14">
        <v>17698</v>
      </c>
      <c r="K23" s="14">
        <v>15238</v>
      </c>
    </row>
    <row r="24" spans="2:12" x14ac:dyDescent="0.2">
      <c r="B24" s="33" t="s">
        <v>128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2:12" x14ac:dyDescent="0.2">
      <c r="B25" s="33" t="s">
        <v>150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2:12" ht="13.5" thickBot="1" x14ac:dyDescent="0.25">
      <c r="B26" s="35" t="s">
        <v>20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2:12" ht="13.5" thickBot="1" x14ac:dyDescent="0.25">
      <c r="B27" s="34" t="s">
        <v>21</v>
      </c>
      <c r="C27" s="28">
        <f t="shared" ref="C27:K27" si="0">SUM(C7:C26)</f>
        <v>445354</v>
      </c>
      <c r="D27" s="28">
        <f t="shared" si="0"/>
        <v>2153499</v>
      </c>
      <c r="E27" s="28">
        <f t="shared" si="0"/>
        <v>1508676</v>
      </c>
      <c r="F27" s="28">
        <f t="shared" si="0"/>
        <v>341173</v>
      </c>
      <c r="G27" s="28">
        <f t="shared" si="0"/>
        <v>104654</v>
      </c>
      <c r="H27" s="28">
        <f t="shared" si="0"/>
        <v>37461</v>
      </c>
      <c r="I27" s="28">
        <f t="shared" si="0"/>
        <v>7122</v>
      </c>
      <c r="J27" s="28">
        <f t="shared" si="0"/>
        <v>239253</v>
      </c>
      <c r="K27" s="28">
        <f t="shared" si="0"/>
        <v>233521</v>
      </c>
    </row>
    <row r="30" spans="2:12" x14ac:dyDescent="0.2">
      <c r="C30" s="1" t="s">
        <v>22</v>
      </c>
      <c r="D30" s="1"/>
      <c r="E30" s="1" t="s">
        <v>23</v>
      </c>
    </row>
    <row r="32" spans="2:12" x14ac:dyDescent="0.2">
      <c r="B32" t="s">
        <v>213</v>
      </c>
    </row>
    <row r="38" spans="2:2" x14ac:dyDescent="0.2">
      <c r="B38" t="s">
        <v>127</v>
      </c>
    </row>
  </sheetData>
  <phoneticPr fontId="0" type="noConversion"/>
  <pageMargins left="0.75" right="0.75" top="1" bottom="1" header="0.5" footer="0.5"/>
  <pageSetup paperSize="9" scale="76" orientation="landscape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opLeftCell="C9" workbookViewId="0">
      <selection activeCell="L24" sqref="L24"/>
    </sheetView>
  </sheetViews>
  <sheetFormatPr baseColWidth="10" defaultRowHeight="12.75" x14ac:dyDescent="0.2"/>
  <cols>
    <col min="2" max="2" width="42.85546875" bestFit="1" customWidth="1"/>
    <col min="11" max="11" width="14.140625" customWidth="1"/>
    <col min="12" max="12" width="15" customWidth="1"/>
  </cols>
  <sheetData>
    <row r="1" spans="1:16" x14ac:dyDescent="0.2">
      <c r="A1" s="1" t="s">
        <v>0</v>
      </c>
      <c r="B1" s="1" t="s">
        <v>155</v>
      </c>
    </row>
    <row r="2" spans="1:16" ht="13.5" thickBot="1" x14ac:dyDescent="0.2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x14ac:dyDescent="0.2">
      <c r="B3" s="48"/>
      <c r="C3" s="19"/>
      <c r="D3" s="19"/>
      <c r="E3" t="s">
        <v>112</v>
      </c>
      <c r="F3" s="19" t="s">
        <v>112</v>
      </c>
      <c r="G3" t="s">
        <v>112</v>
      </c>
      <c r="H3" s="19" t="s">
        <v>112</v>
      </c>
      <c r="I3" s="19"/>
      <c r="J3" s="19"/>
      <c r="L3" s="19"/>
      <c r="M3" t="s">
        <v>117</v>
      </c>
      <c r="N3" s="19" t="s">
        <v>117</v>
      </c>
      <c r="O3" s="19" t="s">
        <v>162</v>
      </c>
      <c r="P3" s="19" t="s">
        <v>164</v>
      </c>
    </row>
    <row r="4" spans="1:16" x14ac:dyDescent="0.2">
      <c r="B4" s="48"/>
      <c r="C4" s="25" t="s">
        <v>112</v>
      </c>
      <c r="D4" s="25" t="s">
        <v>112</v>
      </c>
      <c r="E4" t="s">
        <v>110</v>
      </c>
      <c r="F4" s="25" t="s">
        <v>109</v>
      </c>
      <c r="G4" t="s">
        <v>110</v>
      </c>
      <c r="H4" s="25" t="s">
        <v>109</v>
      </c>
      <c r="I4" t="s">
        <v>112</v>
      </c>
      <c r="J4" s="25" t="s">
        <v>112</v>
      </c>
      <c r="K4" t="s">
        <v>86</v>
      </c>
      <c r="L4" s="25" t="s">
        <v>86</v>
      </c>
      <c r="M4" t="s">
        <v>119</v>
      </c>
      <c r="N4" s="25" t="s">
        <v>119</v>
      </c>
      <c r="O4" s="77" t="s">
        <v>119</v>
      </c>
      <c r="P4" s="77" t="s">
        <v>119</v>
      </c>
    </row>
    <row r="5" spans="1:16" x14ac:dyDescent="0.2">
      <c r="B5" s="48"/>
      <c r="C5" s="25" t="s">
        <v>110</v>
      </c>
      <c r="D5" s="25" t="s">
        <v>109</v>
      </c>
      <c r="E5" t="s">
        <v>113</v>
      </c>
      <c r="F5" s="25" t="s">
        <v>113</v>
      </c>
      <c r="G5" t="s">
        <v>115</v>
      </c>
      <c r="H5" s="25" t="s">
        <v>115</v>
      </c>
      <c r="I5" t="s">
        <v>110</v>
      </c>
      <c r="J5" s="25" t="s">
        <v>109</v>
      </c>
      <c r="K5" t="s">
        <v>118</v>
      </c>
      <c r="L5" s="25" t="s">
        <v>118</v>
      </c>
      <c r="M5" t="s">
        <v>120</v>
      </c>
      <c r="N5" s="25" t="s">
        <v>122</v>
      </c>
      <c r="O5" s="77" t="s">
        <v>163</v>
      </c>
      <c r="P5" s="77" t="s">
        <v>122</v>
      </c>
    </row>
    <row r="6" spans="1:16" ht="13.5" thickBot="1" x14ac:dyDescent="0.25">
      <c r="B6" s="48"/>
      <c r="C6" s="21" t="s">
        <v>111</v>
      </c>
      <c r="D6" s="21" t="s">
        <v>111</v>
      </c>
      <c r="E6" s="22" t="s">
        <v>114</v>
      </c>
      <c r="F6" s="21" t="s">
        <v>114</v>
      </c>
      <c r="G6" s="22" t="s">
        <v>114</v>
      </c>
      <c r="H6" s="21" t="s">
        <v>114</v>
      </c>
      <c r="I6" s="50" t="s">
        <v>116</v>
      </c>
      <c r="J6" s="21" t="s">
        <v>116</v>
      </c>
      <c r="K6" s="22" t="s">
        <v>110</v>
      </c>
      <c r="L6" s="21" t="s">
        <v>109</v>
      </c>
      <c r="M6" s="22" t="s">
        <v>121</v>
      </c>
      <c r="N6" s="21" t="s">
        <v>121</v>
      </c>
      <c r="O6" s="77" t="s">
        <v>121</v>
      </c>
      <c r="P6" s="104" t="s">
        <v>121</v>
      </c>
    </row>
    <row r="7" spans="1:16" x14ac:dyDescent="0.2">
      <c r="B7" s="49" t="s">
        <v>216</v>
      </c>
      <c r="C7" s="154">
        <v>46</v>
      </c>
      <c r="D7" s="154">
        <v>64</v>
      </c>
      <c r="E7">
        <v>176</v>
      </c>
      <c r="F7" s="154">
        <v>227</v>
      </c>
      <c r="H7" s="25"/>
      <c r="I7" s="77">
        <v>2891</v>
      </c>
      <c r="J7" s="25">
        <v>2895</v>
      </c>
      <c r="K7" s="76">
        <v>3113</v>
      </c>
      <c r="L7" s="25">
        <v>3186</v>
      </c>
      <c r="M7" s="155">
        <v>64</v>
      </c>
      <c r="N7" s="41">
        <v>2895</v>
      </c>
      <c r="O7" s="17"/>
      <c r="P7" s="17"/>
    </row>
    <row r="8" spans="1:16" x14ac:dyDescent="0.2">
      <c r="B8" s="10" t="s">
        <v>123</v>
      </c>
      <c r="C8" s="13">
        <v>119</v>
      </c>
      <c r="D8" s="14">
        <v>149</v>
      </c>
      <c r="E8" s="51">
        <v>432</v>
      </c>
      <c r="F8" s="14">
        <v>457</v>
      </c>
      <c r="G8" s="51"/>
      <c r="H8" s="14"/>
      <c r="I8" s="51">
        <v>2911</v>
      </c>
      <c r="J8" s="14">
        <v>2911</v>
      </c>
      <c r="K8" s="51">
        <v>3462</v>
      </c>
      <c r="L8" s="14">
        <v>3517</v>
      </c>
      <c r="M8" s="51">
        <v>149</v>
      </c>
      <c r="N8" s="45">
        <v>3368</v>
      </c>
      <c r="O8" s="14"/>
      <c r="P8" s="14"/>
    </row>
    <row r="9" spans="1:16" x14ac:dyDescent="0.2">
      <c r="B9" s="10" t="s">
        <v>124</v>
      </c>
      <c r="C9" s="126" t="s">
        <v>192</v>
      </c>
      <c r="D9" s="127" t="s">
        <v>193</v>
      </c>
      <c r="E9" s="76" t="s">
        <v>194</v>
      </c>
      <c r="F9" s="25" t="s">
        <v>195</v>
      </c>
      <c r="G9" s="128" t="s">
        <v>194</v>
      </c>
      <c r="H9" s="127" t="s">
        <v>194</v>
      </c>
      <c r="I9" s="76"/>
      <c r="J9" s="25">
        <v>5631</v>
      </c>
      <c r="K9" s="129">
        <v>13449</v>
      </c>
      <c r="L9" s="25">
        <v>18360</v>
      </c>
      <c r="M9" s="77">
        <v>18360</v>
      </c>
      <c r="N9" s="42"/>
      <c r="O9" s="14">
        <v>177</v>
      </c>
      <c r="P9" s="14"/>
    </row>
    <row r="10" spans="1:16" x14ac:dyDescent="0.2">
      <c r="A10" s="108"/>
      <c r="B10" s="33" t="s">
        <v>83</v>
      </c>
      <c r="C10" s="110">
        <v>17</v>
      </c>
      <c r="D10" s="110"/>
      <c r="E10" s="110"/>
      <c r="F10" s="110">
        <v>2773</v>
      </c>
      <c r="G10" s="110">
        <v>1354</v>
      </c>
      <c r="H10" s="110">
        <v>14408</v>
      </c>
      <c r="I10" s="110"/>
      <c r="J10" s="110"/>
      <c r="K10" s="110"/>
      <c r="L10" s="114"/>
      <c r="M10" s="108"/>
      <c r="N10" s="108"/>
      <c r="O10" s="108"/>
      <c r="P10" s="108"/>
    </row>
    <row r="11" spans="1:16" x14ac:dyDescent="0.2">
      <c r="B11" s="10" t="s">
        <v>132</v>
      </c>
      <c r="C11" s="13">
        <v>68</v>
      </c>
      <c r="D11" s="14">
        <v>68</v>
      </c>
      <c r="E11" s="51"/>
      <c r="F11" s="14"/>
      <c r="G11" s="51"/>
      <c r="H11" s="14"/>
      <c r="I11" s="51"/>
      <c r="J11" s="14"/>
      <c r="K11" s="51"/>
      <c r="L11" s="14"/>
      <c r="M11" s="51"/>
      <c r="N11" s="45"/>
      <c r="O11" s="14"/>
      <c r="P11" s="14"/>
    </row>
    <row r="12" spans="1:16" x14ac:dyDescent="0.2">
      <c r="B12" s="10" t="s">
        <v>10</v>
      </c>
      <c r="C12" s="23"/>
      <c r="D12" s="20">
        <v>25</v>
      </c>
      <c r="E12" s="78"/>
      <c r="F12" s="20"/>
      <c r="G12" s="78">
        <v>250</v>
      </c>
      <c r="H12" s="20"/>
      <c r="I12" s="78">
        <v>7579</v>
      </c>
      <c r="J12" s="20">
        <v>7579</v>
      </c>
      <c r="K12" s="78"/>
      <c r="L12" s="20"/>
      <c r="M12" s="78"/>
      <c r="N12" s="105"/>
      <c r="O12" s="14"/>
      <c r="P12" s="14"/>
    </row>
    <row r="13" spans="1:16" x14ac:dyDescent="0.2">
      <c r="B13" s="10" t="s">
        <v>11</v>
      </c>
      <c r="C13" s="13"/>
      <c r="D13" s="14"/>
      <c r="E13" s="51"/>
      <c r="F13" s="14"/>
      <c r="G13" s="51"/>
      <c r="H13" s="14"/>
      <c r="I13" s="51"/>
      <c r="J13" s="14"/>
      <c r="K13" s="51"/>
      <c r="L13" s="14"/>
      <c r="M13" s="51"/>
      <c r="N13" s="45"/>
      <c r="O13" s="14"/>
      <c r="P13" s="14"/>
    </row>
    <row r="14" spans="1:16" x14ac:dyDescent="0.2">
      <c r="B14" s="118" t="s">
        <v>188</v>
      </c>
      <c r="C14" s="13">
        <v>0</v>
      </c>
      <c r="D14" s="14">
        <v>0</v>
      </c>
      <c r="E14" s="51" t="s">
        <v>189</v>
      </c>
      <c r="F14" s="14">
        <f>129+79+37+40</f>
        <v>285</v>
      </c>
      <c r="G14" s="51">
        <v>0</v>
      </c>
      <c r="H14" s="14">
        <v>0</v>
      </c>
      <c r="I14" s="51" t="s">
        <v>190</v>
      </c>
      <c r="J14" s="14">
        <v>2508</v>
      </c>
      <c r="K14" s="51" t="s">
        <v>191</v>
      </c>
      <c r="L14" s="14">
        <f>J14+F14</f>
        <v>2793</v>
      </c>
      <c r="M14" s="51">
        <v>2002</v>
      </c>
      <c r="N14" s="45">
        <v>285</v>
      </c>
      <c r="O14" s="14">
        <v>0</v>
      </c>
      <c r="P14" s="14">
        <v>1</v>
      </c>
    </row>
    <row r="15" spans="1:16" s="85" customFormat="1" x14ac:dyDescent="0.2">
      <c r="B15" s="86" t="s">
        <v>104</v>
      </c>
      <c r="C15">
        <v>226</v>
      </c>
      <c r="D15">
        <v>230</v>
      </c>
      <c r="E15">
        <v>285</v>
      </c>
      <c r="F15">
        <v>927</v>
      </c>
      <c r="H15" s="91"/>
      <c r="I15">
        <v>15170</v>
      </c>
      <c r="J15">
        <v>15170</v>
      </c>
      <c r="K15">
        <v>511</v>
      </c>
      <c r="L15">
        <v>16327</v>
      </c>
      <c r="N15" s="92"/>
      <c r="O15" s="14">
        <v>228</v>
      </c>
      <c r="P15" s="87"/>
    </row>
    <row r="16" spans="1:16" x14ac:dyDescent="0.2">
      <c r="B16" s="10" t="s">
        <v>12</v>
      </c>
      <c r="C16" s="13">
        <v>153</v>
      </c>
      <c r="D16" s="14">
        <v>216</v>
      </c>
      <c r="E16" s="51">
        <v>1767</v>
      </c>
      <c r="F16" s="14">
        <v>4155</v>
      </c>
      <c r="G16" s="51">
        <v>20</v>
      </c>
      <c r="H16" s="14">
        <v>23</v>
      </c>
      <c r="I16" s="51">
        <v>21776</v>
      </c>
      <c r="J16" s="14">
        <v>21776</v>
      </c>
      <c r="K16" s="51">
        <v>1940</v>
      </c>
      <c r="L16" s="14">
        <v>26170</v>
      </c>
      <c r="M16" s="51">
        <v>26170</v>
      </c>
      <c r="N16" s="45">
        <v>0</v>
      </c>
      <c r="O16" s="14">
        <v>117</v>
      </c>
      <c r="P16" s="14">
        <v>0</v>
      </c>
    </row>
    <row r="17" spans="2:17" x14ac:dyDescent="0.2">
      <c r="B17" s="10" t="s">
        <v>13</v>
      </c>
      <c r="C17" s="48"/>
      <c r="D17" s="25"/>
      <c r="E17">
        <v>177</v>
      </c>
      <c r="F17" s="25">
        <v>4275</v>
      </c>
      <c r="H17" s="25"/>
      <c r="J17" s="25"/>
      <c r="L17" s="25">
        <v>4275</v>
      </c>
      <c r="M17" s="77">
        <v>4275</v>
      </c>
      <c r="N17" s="42"/>
      <c r="O17" s="14"/>
      <c r="P17" s="14"/>
      <c r="Q17" t="s">
        <v>171</v>
      </c>
    </row>
    <row r="18" spans="2:17" x14ac:dyDescent="0.2">
      <c r="B18" s="11" t="s">
        <v>211</v>
      </c>
      <c r="C18" s="13"/>
      <c r="D18" s="14"/>
      <c r="E18" s="51"/>
      <c r="F18" s="14"/>
      <c r="G18" s="51"/>
      <c r="H18" s="14"/>
      <c r="I18" s="51"/>
      <c r="J18" s="14"/>
      <c r="K18" s="51"/>
      <c r="L18" s="14"/>
      <c r="M18" s="51"/>
      <c r="N18" s="45"/>
      <c r="O18" s="14"/>
      <c r="P18" s="14"/>
    </row>
    <row r="19" spans="2:17" x14ac:dyDescent="0.2">
      <c r="B19" s="10" t="s">
        <v>168</v>
      </c>
      <c r="C19" s="48">
        <v>74</v>
      </c>
      <c r="D19" s="25">
        <v>180</v>
      </c>
      <c r="E19">
        <v>11</v>
      </c>
      <c r="F19" s="25">
        <v>22</v>
      </c>
      <c r="G19" s="77"/>
      <c r="H19" s="25"/>
      <c r="I19" s="77">
        <v>922</v>
      </c>
      <c r="J19" s="25">
        <v>922</v>
      </c>
      <c r="K19" s="77">
        <v>1007</v>
      </c>
      <c r="L19" s="25">
        <v>1124</v>
      </c>
      <c r="M19" s="77">
        <v>202</v>
      </c>
      <c r="N19" s="42" t="s">
        <v>186</v>
      </c>
      <c r="O19" s="14"/>
      <c r="P19" s="14"/>
    </row>
    <row r="20" spans="2:17" x14ac:dyDescent="0.2">
      <c r="B20" s="10" t="s">
        <v>15</v>
      </c>
      <c r="C20" s="111" t="s">
        <v>178</v>
      </c>
      <c r="D20" s="14"/>
      <c r="E20" s="51"/>
      <c r="F20" s="14"/>
      <c r="G20" s="51"/>
      <c r="H20" s="14"/>
      <c r="I20" s="51">
        <v>759</v>
      </c>
      <c r="J20" s="112" t="s">
        <v>180</v>
      </c>
      <c r="K20" s="51"/>
      <c r="L20" s="14">
        <v>54</v>
      </c>
      <c r="M20" s="51">
        <v>0</v>
      </c>
      <c r="N20" s="45">
        <v>54</v>
      </c>
      <c r="O20" s="14">
        <v>0</v>
      </c>
      <c r="P20" s="14"/>
    </row>
    <row r="21" spans="2:17" x14ac:dyDescent="0.2">
      <c r="B21" s="10" t="s">
        <v>16</v>
      </c>
      <c r="C21" s="149">
        <v>515</v>
      </c>
      <c r="D21" s="77">
        <v>1048</v>
      </c>
      <c r="E21" s="150">
        <v>807</v>
      </c>
      <c r="F21" s="77">
        <v>3701</v>
      </c>
      <c r="G21" s="151">
        <v>6</v>
      </c>
      <c r="H21" s="77">
        <v>15</v>
      </c>
      <c r="I21" s="152">
        <v>12442</v>
      </c>
      <c r="J21" s="77">
        <v>13249</v>
      </c>
      <c r="K21" s="152">
        <f>C21+E21+G21+I21</f>
        <v>13770</v>
      </c>
      <c r="L21" s="152">
        <f>D21+F21+H21+J21</f>
        <v>18013</v>
      </c>
      <c r="M21" s="152">
        <v>18013</v>
      </c>
      <c r="N21" s="43">
        <v>0</v>
      </c>
      <c r="O21" s="131">
        <v>0</v>
      </c>
      <c r="P21" s="131">
        <v>0</v>
      </c>
    </row>
    <row r="22" spans="2:17" x14ac:dyDescent="0.2">
      <c r="B22" s="10" t="s">
        <v>17</v>
      </c>
      <c r="C22" s="81"/>
      <c r="D22" s="82"/>
      <c r="E22" s="83"/>
      <c r="F22" s="82">
        <v>122</v>
      </c>
      <c r="G22" s="83"/>
      <c r="H22" s="82"/>
      <c r="I22" s="83">
        <v>4073</v>
      </c>
      <c r="J22" s="82">
        <v>4073</v>
      </c>
      <c r="K22" s="83"/>
      <c r="L22" s="82">
        <v>4195</v>
      </c>
      <c r="M22" s="83">
        <v>4195</v>
      </c>
      <c r="N22" s="106"/>
      <c r="O22" s="14"/>
      <c r="P22" s="14"/>
    </row>
    <row r="23" spans="2:17" x14ac:dyDescent="0.2">
      <c r="B23" s="10" t="s">
        <v>18</v>
      </c>
      <c r="C23" s="48">
        <v>107</v>
      </c>
      <c r="D23" s="25">
        <v>108</v>
      </c>
      <c r="E23">
        <v>438</v>
      </c>
      <c r="F23" s="25">
        <v>439</v>
      </c>
      <c r="G23" s="77"/>
      <c r="H23" s="25"/>
      <c r="I23" s="77">
        <v>6575</v>
      </c>
      <c r="J23" s="25">
        <v>7702</v>
      </c>
      <c r="K23">
        <f>SUM(I23+E23+C23)</f>
        <v>7120</v>
      </c>
      <c r="L23" s="25">
        <v>73430</v>
      </c>
      <c r="M23">
        <f>SUM(M7:M22)</f>
        <v>73430</v>
      </c>
      <c r="N23" s="42">
        <f>L23</f>
        <v>73430</v>
      </c>
      <c r="O23" s="14">
        <v>220</v>
      </c>
      <c r="P23" s="14">
        <v>220</v>
      </c>
    </row>
    <row r="24" spans="2:17" x14ac:dyDescent="0.2">
      <c r="B24" s="10" t="s">
        <v>128</v>
      </c>
      <c r="C24" s="13"/>
      <c r="D24" s="14"/>
      <c r="E24" s="51"/>
      <c r="F24" s="14"/>
      <c r="G24" s="51"/>
      <c r="H24" s="14"/>
      <c r="I24" s="51"/>
      <c r="J24" s="14"/>
      <c r="K24" s="51"/>
      <c r="L24" s="14"/>
      <c r="M24" s="51"/>
      <c r="N24" s="45"/>
      <c r="O24" s="14"/>
      <c r="P24" s="14"/>
    </row>
    <row r="25" spans="2:17" x14ac:dyDescent="0.2">
      <c r="B25" s="10" t="s">
        <v>150</v>
      </c>
      <c r="C25" s="14"/>
      <c r="D25" s="14"/>
      <c r="E25" s="51"/>
      <c r="F25" s="14"/>
      <c r="G25" s="51"/>
      <c r="H25" s="14"/>
      <c r="I25" s="51"/>
      <c r="J25" s="14"/>
      <c r="K25" s="51"/>
      <c r="L25" s="14"/>
      <c r="M25" s="51"/>
      <c r="N25" s="45"/>
      <c r="O25" s="14"/>
      <c r="P25" s="14"/>
    </row>
    <row r="26" spans="2:17" ht="13.5" thickBot="1" x14ac:dyDescent="0.25">
      <c r="B26" s="28" t="s">
        <v>20</v>
      </c>
      <c r="C26" s="21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50"/>
      <c r="O26" s="107"/>
      <c r="P26" s="107"/>
    </row>
    <row r="27" spans="2:17" ht="13.5" thickBot="1" x14ac:dyDescent="0.25">
      <c r="B27" s="73" t="s">
        <v>129</v>
      </c>
      <c r="C27" s="26">
        <f t="shared" ref="C27:P27" si="0">SUM(C7:C26)</f>
        <v>1325</v>
      </c>
      <c r="D27" s="40">
        <f t="shared" si="0"/>
        <v>2088</v>
      </c>
      <c r="E27" s="40">
        <f t="shared" si="0"/>
        <v>4093</v>
      </c>
      <c r="F27" s="40">
        <f t="shared" si="0"/>
        <v>17383</v>
      </c>
      <c r="G27" s="40">
        <f t="shared" si="0"/>
        <v>1630</v>
      </c>
      <c r="H27" s="40">
        <f t="shared" si="0"/>
        <v>14446</v>
      </c>
      <c r="I27" s="54">
        <f t="shared" si="0"/>
        <v>75098</v>
      </c>
      <c r="J27" s="40">
        <f t="shared" si="0"/>
        <v>84416</v>
      </c>
      <c r="K27" s="40">
        <f t="shared" si="0"/>
        <v>44372</v>
      </c>
      <c r="L27" s="40">
        <f t="shared" si="0"/>
        <v>171444</v>
      </c>
      <c r="M27" s="40">
        <f t="shared" si="0"/>
        <v>146860</v>
      </c>
      <c r="N27" s="54">
        <f t="shared" si="0"/>
        <v>80032</v>
      </c>
      <c r="O27" s="26">
        <f t="shared" si="0"/>
        <v>742</v>
      </c>
      <c r="P27" s="26">
        <f t="shared" si="0"/>
        <v>221</v>
      </c>
    </row>
    <row r="29" spans="2:17" x14ac:dyDescent="0.2">
      <c r="B29" s="75" t="s">
        <v>179</v>
      </c>
    </row>
    <row r="30" spans="2:17" x14ac:dyDescent="0.2">
      <c r="B30" s="75" t="s">
        <v>181</v>
      </c>
    </row>
    <row r="31" spans="2:17" x14ac:dyDescent="0.2">
      <c r="B31" s="75" t="s">
        <v>187</v>
      </c>
    </row>
    <row r="32" spans="2:17" x14ac:dyDescent="0.2">
      <c r="B32" s="75" t="s">
        <v>196</v>
      </c>
    </row>
    <row r="33" spans="2:2" x14ac:dyDescent="0.2">
      <c r="B33" t="s">
        <v>197</v>
      </c>
    </row>
    <row r="34" spans="2:2" x14ac:dyDescent="0.2">
      <c r="B34" s="75" t="s">
        <v>212</v>
      </c>
    </row>
    <row r="35" spans="2:2" x14ac:dyDescent="0.2">
      <c r="B35" t="s">
        <v>127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workbookViewId="0">
      <selection activeCell="G9" sqref="G9"/>
    </sheetView>
  </sheetViews>
  <sheetFormatPr baseColWidth="10" defaultRowHeight="12.75" x14ac:dyDescent="0.2"/>
  <cols>
    <col min="2" max="2" width="42.42578125" customWidth="1"/>
    <col min="3" max="5" width="11.85546875" customWidth="1"/>
    <col min="7" max="7" width="14.42578125" customWidth="1"/>
    <col min="9" max="9" width="10.28515625" customWidth="1"/>
    <col min="10" max="10" width="13" customWidth="1"/>
    <col min="11" max="11" width="14" customWidth="1"/>
  </cols>
  <sheetData>
    <row r="1" spans="1:16" x14ac:dyDescent="0.2">
      <c r="A1" s="1" t="s">
        <v>0</v>
      </c>
    </row>
    <row r="2" spans="1:16" ht="13.5" thickBot="1" x14ac:dyDescent="0.25">
      <c r="B2" s="1" t="s">
        <v>156</v>
      </c>
      <c r="L2" s="52"/>
    </row>
    <row r="3" spans="1:16" ht="12.75" customHeight="1" x14ac:dyDescent="0.2">
      <c r="C3" s="36" t="s">
        <v>57</v>
      </c>
      <c r="D3" s="36" t="s">
        <v>58</v>
      </c>
      <c r="E3" s="36" t="s">
        <v>58</v>
      </c>
      <c r="F3" s="36" t="s">
        <v>59</v>
      </c>
      <c r="G3" s="36" t="s">
        <v>59</v>
      </c>
      <c r="H3" s="36" t="s">
        <v>59</v>
      </c>
      <c r="I3" s="36" t="s">
        <v>60</v>
      </c>
      <c r="J3" s="36" t="s">
        <v>61</v>
      </c>
      <c r="K3" s="36" t="s">
        <v>62</v>
      </c>
      <c r="L3" s="53"/>
    </row>
    <row r="4" spans="1:16" ht="12.75" customHeight="1" x14ac:dyDescent="0.2">
      <c r="C4" s="37"/>
      <c r="D4" s="37" t="s">
        <v>63</v>
      </c>
      <c r="E4" s="37" t="s">
        <v>1</v>
      </c>
      <c r="F4" s="37" t="s">
        <v>64</v>
      </c>
      <c r="G4" s="37" t="s">
        <v>65</v>
      </c>
      <c r="H4" s="37" t="s">
        <v>1</v>
      </c>
      <c r="I4" s="37"/>
      <c r="J4" s="37"/>
      <c r="K4" s="37"/>
      <c r="L4" s="27"/>
    </row>
    <row r="5" spans="1:16" ht="13.5" thickBot="1" x14ac:dyDescent="0.25">
      <c r="C5" s="38" t="s">
        <v>66</v>
      </c>
      <c r="D5" s="38" t="s">
        <v>67</v>
      </c>
      <c r="E5" s="38" t="s">
        <v>161</v>
      </c>
      <c r="F5" s="38" t="s">
        <v>68</v>
      </c>
      <c r="G5" s="38" t="s">
        <v>69</v>
      </c>
      <c r="H5" s="38" t="s">
        <v>161</v>
      </c>
      <c r="I5" s="38" t="s">
        <v>70</v>
      </c>
      <c r="J5" s="38" t="s">
        <v>71</v>
      </c>
      <c r="K5" s="38" t="s">
        <v>72</v>
      </c>
      <c r="L5" s="53"/>
    </row>
    <row r="6" spans="1:16" x14ac:dyDescent="0.2">
      <c r="B6" s="32" t="s">
        <v>216</v>
      </c>
      <c r="C6" s="20">
        <v>39</v>
      </c>
      <c r="D6" s="20">
        <v>63</v>
      </c>
      <c r="E6" s="20"/>
      <c r="F6" s="20">
        <v>2382</v>
      </c>
      <c r="G6" s="20">
        <v>2005</v>
      </c>
      <c r="H6" s="20"/>
      <c r="I6" s="20"/>
      <c r="J6" s="20"/>
      <c r="K6" s="17"/>
      <c r="L6" s="42"/>
    </row>
    <row r="7" spans="1:16" x14ac:dyDescent="0.2">
      <c r="B7" s="33" t="s">
        <v>123</v>
      </c>
      <c r="C7" s="14">
        <v>294</v>
      </c>
      <c r="D7" s="14">
        <v>100</v>
      </c>
      <c r="E7" s="14">
        <v>250</v>
      </c>
      <c r="F7" s="14">
        <v>2826</v>
      </c>
      <c r="G7" s="14">
        <v>1212</v>
      </c>
      <c r="H7" s="14">
        <v>13696</v>
      </c>
      <c r="I7" s="14"/>
      <c r="J7" s="14"/>
      <c r="K7" s="14"/>
      <c r="L7" s="42"/>
    </row>
    <row r="8" spans="1:16" x14ac:dyDescent="0.2">
      <c r="B8" s="33" t="s">
        <v>124</v>
      </c>
      <c r="C8" s="14">
        <v>1492</v>
      </c>
      <c r="D8" s="130" t="s">
        <v>198</v>
      </c>
      <c r="E8" s="14"/>
      <c r="F8" s="14">
        <v>1420</v>
      </c>
      <c r="G8" s="14">
        <v>8208</v>
      </c>
      <c r="H8" s="131" t="s">
        <v>199</v>
      </c>
      <c r="I8" s="14">
        <v>914</v>
      </c>
      <c r="J8" s="14"/>
      <c r="K8" s="14">
        <v>4521</v>
      </c>
      <c r="L8" s="114" t="s">
        <v>200</v>
      </c>
    </row>
    <row r="9" spans="1:16" s="108" customFormat="1" x14ac:dyDescent="0.2">
      <c r="B9" s="33" t="s">
        <v>83</v>
      </c>
      <c r="C9" s="110">
        <v>17</v>
      </c>
      <c r="D9" s="110"/>
      <c r="E9" s="110"/>
      <c r="F9" s="110">
        <v>2773</v>
      </c>
      <c r="G9" s="110">
        <v>1354</v>
      </c>
      <c r="H9" s="110">
        <v>14408</v>
      </c>
      <c r="I9" s="110"/>
      <c r="J9" s="110"/>
      <c r="K9" s="110"/>
      <c r="L9" s="114"/>
    </row>
    <row r="10" spans="1:16" x14ac:dyDescent="0.2">
      <c r="B10" s="33" t="s">
        <v>132</v>
      </c>
      <c r="C10" s="14">
        <v>0</v>
      </c>
      <c r="D10" s="14">
        <v>0</v>
      </c>
      <c r="E10" s="14">
        <v>0</v>
      </c>
      <c r="F10" s="14">
        <v>2436</v>
      </c>
      <c r="G10" s="14">
        <v>2422</v>
      </c>
      <c r="H10" s="14">
        <v>24321</v>
      </c>
      <c r="I10" s="14">
        <v>0</v>
      </c>
      <c r="J10" s="14">
        <v>0</v>
      </c>
      <c r="K10" s="14">
        <v>0</v>
      </c>
      <c r="L10" s="42"/>
    </row>
    <row r="11" spans="1:16" x14ac:dyDescent="0.2">
      <c r="B11" s="33" t="s">
        <v>10</v>
      </c>
      <c r="C11" s="133">
        <v>72</v>
      </c>
      <c r="D11" s="133">
        <v>0</v>
      </c>
      <c r="E11" s="133">
        <v>0</v>
      </c>
      <c r="F11" s="133">
        <v>3193</v>
      </c>
      <c r="G11" s="133">
        <v>877</v>
      </c>
      <c r="H11" s="134">
        <v>9705</v>
      </c>
      <c r="I11" s="14"/>
      <c r="J11" s="14"/>
      <c r="K11" s="14"/>
      <c r="L11" s="136"/>
      <c r="M11" s="135"/>
      <c r="N11" s="135"/>
      <c r="O11" s="135"/>
      <c r="P11" s="135"/>
    </row>
    <row r="12" spans="1:16" x14ac:dyDescent="0.2">
      <c r="B12" s="33" t="s">
        <v>11</v>
      </c>
      <c r="C12" s="14">
        <v>18</v>
      </c>
      <c r="D12" s="14">
        <v>106</v>
      </c>
      <c r="E12" s="14">
        <v>6397</v>
      </c>
      <c r="F12" s="14">
        <v>2543</v>
      </c>
      <c r="G12" s="14">
        <v>1138</v>
      </c>
      <c r="H12" s="14">
        <v>3681</v>
      </c>
      <c r="I12" s="14"/>
      <c r="J12" s="14"/>
      <c r="K12" s="14"/>
      <c r="L12" s="42"/>
    </row>
    <row r="13" spans="1:16" x14ac:dyDescent="0.2">
      <c r="B13" s="118" t="s">
        <v>188</v>
      </c>
      <c r="C13" s="14">
        <v>78</v>
      </c>
      <c r="D13" s="14">
        <v>0</v>
      </c>
      <c r="E13">
        <v>0</v>
      </c>
      <c r="F13" s="14">
        <v>2912</v>
      </c>
      <c r="G13" s="14">
        <v>1356</v>
      </c>
      <c r="H13" s="14">
        <v>13188</v>
      </c>
      <c r="I13" s="14">
        <v>0</v>
      </c>
      <c r="J13" s="14">
        <v>0</v>
      </c>
      <c r="K13" s="14">
        <v>0</v>
      </c>
      <c r="L13" s="42"/>
    </row>
    <row r="14" spans="1:16" s="85" customFormat="1" x14ac:dyDescent="0.2">
      <c r="B14" s="86" t="s">
        <v>104</v>
      </c>
      <c r="C14" s="87">
        <v>154</v>
      </c>
      <c r="D14" s="14">
        <v>0</v>
      </c>
      <c r="E14" s="87">
        <v>154</v>
      </c>
      <c r="F14" s="14">
        <v>5851</v>
      </c>
      <c r="G14">
        <v>2391</v>
      </c>
      <c r="H14" s="93">
        <v>8242</v>
      </c>
      <c r="I14" s="87"/>
      <c r="J14" s="14">
        <v>638</v>
      </c>
      <c r="K14">
        <v>30</v>
      </c>
      <c r="L14" s="92"/>
    </row>
    <row r="15" spans="1:16" x14ac:dyDescent="0.2">
      <c r="B15" s="33" t="s">
        <v>12</v>
      </c>
      <c r="C15" s="14">
        <v>560</v>
      </c>
      <c r="D15" s="14">
        <v>343</v>
      </c>
      <c r="E15" s="14">
        <v>1642</v>
      </c>
      <c r="F15" s="14">
        <v>6622</v>
      </c>
      <c r="G15" s="14">
        <v>5314</v>
      </c>
      <c r="H15" s="14">
        <v>51742</v>
      </c>
      <c r="I15" s="14">
        <v>262</v>
      </c>
      <c r="J15" s="14">
        <v>0</v>
      </c>
      <c r="K15" s="14">
        <v>375</v>
      </c>
      <c r="L15" s="42"/>
    </row>
    <row r="16" spans="1:16" x14ac:dyDescent="0.2">
      <c r="B16" s="33" t="s">
        <v>13</v>
      </c>
      <c r="C16" s="14">
        <v>19</v>
      </c>
      <c r="D16" s="14"/>
      <c r="E16" s="14"/>
      <c r="F16" s="14">
        <v>803</v>
      </c>
      <c r="G16" s="14">
        <v>459</v>
      </c>
      <c r="H16" s="14">
        <v>4753</v>
      </c>
      <c r="I16" s="14"/>
      <c r="J16" s="14"/>
      <c r="K16" s="14"/>
      <c r="L16" s="42"/>
    </row>
    <row r="17" spans="2:14" x14ac:dyDescent="0.2">
      <c r="B17" s="27" t="s">
        <v>84</v>
      </c>
      <c r="C17" s="14">
        <v>2</v>
      </c>
      <c r="D17" s="14"/>
      <c r="E17" s="14"/>
      <c r="F17" s="14">
        <v>9802</v>
      </c>
      <c r="G17" s="14">
        <v>1092</v>
      </c>
      <c r="H17" s="14"/>
      <c r="I17" s="14"/>
      <c r="J17" s="14"/>
      <c r="K17" s="14"/>
      <c r="L17" s="114"/>
    </row>
    <row r="18" spans="2:14" x14ac:dyDescent="0.2">
      <c r="B18" s="33" t="s">
        <v>168</v>
      </c>
      <c r="C18" s="14">
        <v>32</v>
      </c>
      <c r="D18" s="14">
        <v>163</v>
      </c>
      <c r="E18" s="14">
        <v>978</v>
      </c>
      <c r="F18" s="14">
        <v>743</v>
      </c>
      <c r="G18" s="14">
        <v>1598</v>
      </c>
      <c r="H18" s="14">
        <v>19374</v>
      </c>
      <c r="I18" s="14"/>
      <c r="J18" s="14"/>
      <c r="K18" s="14"/>
      <c r="L18" s="42"/>
    </row>
    <row r="19" spans="2:14" x14ac:dyDescent="0.2">
      <c r="B19" s="33" t="s">
        <v>15</v>
      </c>
      <c r="C19" s="14">
        <v>46</v>
      </c>
      <c r="D19" s="14">
        <v>1</v>
      </c>
      <c r="E19" s="14">
        <v>578</v>
      </c>
      <c r="F19" s="14">
        <v>1199</v>
      </c>
      <c r="G19" s="14">
        <v>349</v>
      </c>
      <c r="H19" s="14">
        <v>4216</v>
      </c>
      <c r="I19" s="14">
        <v>0</v>
      </c>
      <c r="J19" s="14">
        <v>0</v>
      </c>
      <c r="K19" s="14">
        <v>0</v>
      </c>
      <c r="L19" s="42"/>
    </row>
    <row r="20" spans="2:14" x14ac:dyDescent="0.2">
      <c r="B20" s="33" t="s">
        <v>16</v>
      </c>
      <c r="C20" s="131">
        <v>363</v>
      </c>
      <c r="D20" s="131">
        <v>248</v>
      </c>
      <c r="E20" s="131">
        <v>328</v>
      </c>
      <c r="F20" s="131">
        <v>3816</v>
      </c>
      <c r="G20" s="131">
        <v>6397</v>
      </c>
      <c r="H20" s="131">
        <v>34678</v>
      </c>
      <c r="I20" s="131">
        <v>75</v>
      </c>
      <c r="J20" s="131"/>
      <c r="K20" s="131"/>
      <c r="L20" s="42"/>
    </row>
    <row r="21" spans="2:14" x14ac:dyDescent="0.2">
      <c r="B21" s="33" t="s">
        <v>130</v>
      </c>
      <c r="C21" s="112">
        <v>62</v>
      </c>
      <c r="D21" s="14"/>
      <c r="E21" s="14"/>
      <c r="F21" s="14">
        <v>2543</v>
      </c>
      <c r="G21" s="14">
        <v>1233</v>
      </c>
      <c r="H21" s="14">
        <v>13854</v>
      </c>
      <c r="I21" s="14"/>
      <c r="J21" s="14"/>
      <c r="K21" s="14"/>
      <c r="L21" s="42"/>
    </row>
    <row r="22" spans="2:14" x14ac:dyDescent="0.2">
      <c r="B22" s="33" t="s">
        <v>18</v>
      </c>
      <c r="C22" s="14">
        <v>250</v>
      </c>
      <c r="D22" s="14">
        <v>214</v>
      </c>
      <c r="E22" s="14">
        <v>27</v>
      </c>
      <c r="F22" s="14">
        <v>2315</v>
      </c>
      <c r="G22" s="14">
        <v>5525</v>
      </c>
      <c r="H22" s="14">
        <v>25160</v>
      </c>
      <c r="I22" s="14">
        <v>121</v>
      </c>
      <c r="J22" s="14">
        <v>85</v>
      </c>
      <c r="K22" s="14">
        <v>122</v>
      </c>
      <c r="L22" s="14"/>
      <c r="M22" s="14"/>
      <c r="N22" s="42"/>
    </row>
    <row r="23" spans="2:14" x14ac:dyDescent="0.2">
      <c r="B23" s="33" t="s">
        <v>128</v>
      </c>
      <c r="C23" s="14"/>
      <c r="D23" s="14"/>
      <c r="E23" s="14"/>
      <c r="F23" s="14"/>
      <c r="G23" s="14"/>
      <c r="H23" s="14"/>
      <c r="I23" s="14"/>
      <c r="J23" s="14"/>
      <c r="K23" s="14"/>
      <c r="L23" s="52"/>
    </row>
    <row r="24" spans="2:14" x14ac:dyDescent="0.2">
      <c r="B24" s="33" t="s">
        <v>150</v>
      </c>
      <c r="C24" s="14"/>
      <c r="D24" s="14"/>
      <c r="E24" s="14"/>
      <c r="F24" s="14"/>
      <c r="G24" s="14"/>
      <c r="H24" s="14"/>
      <c r="I24" s="14"/>
      <c r="J24" s="14"/>
      <c r="K24" s="14"/>
      <c r="L24" s="52"/>
    </row>
    <row r="25" spans="2:14" ht="13.5" thickBot="1" x14ac:dyDescent="0.25">
      <c r="B25" s="35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52"/>
    </row>
    <row r="26" spans="2:14" ht="13.5" thickBot="1" x14ac:dyDescent="0.25">
      <c r="B26" s="60" t="s">
        <v>129</v>
      </c>
      <c r="C26" s="40">
        <f t="shared" ref="C26:K26" si="0">SUM(C6:C25)</f>
        <v>3498</v>
      </c>
      <c r="D26" s="40">
        <f t="shared" si="0"/>
        <v>1238</v>
      </c>
      <c r="E26" s="40">
        <f t="shared" si="0"/>
        <v>10354</v>
      </c>
      <c r="F26" s="40">
        <f t="shared" si="0"/>
        <v>54179</v>
      </c>
      <c r="G26" s="40">
        <f t="shared" si="0"/>
        <v>42930</v>
      </c>
      <c r="H26" s="40">
        <f t="shared" si="0"/>
        <v>241018</v>
      </c>
      <c r="I26" s="40">
        <f t="shared" si="0"/>
        <v>1372</v>
      </c>
      <c r="J26" s="40">
        <f t="shared" si="0"/>
        <v>723</v>
      </c>
      <c r="K26" s="40">
        <f t="shared" si="0"/>
        <v>5048</v>
      </c>
    </row>
    <row r="28" spans="2:14" x14ac:dyDescent="0.2">
      <c r="K28" s="52"/>
    </row>
    <row r="29" spans="2:14" x14ac:dyDescent="0.2">
      <c r="C29" s="1" t="s">
        <v>57</v>
      </c>
      <c r="D29" t="s">
        <v>73</v>
      </c>
    </row>
    <row r="30" spans="2:14" x14ac:dyDescent="0.2">
      <c r="C30" s="1" t="s">
        <v>58</v>
      </c>
      <c r="D30" t="s">
        <v>74</v>
      </c>
    </row>
    <row r="31" spans="2:14" x14ac:dyDescent="0.2">
      <c r="C31" s="1" t="s">
        <v>59</v>
      </c>
      <c r="D31" t="s">
        <v>75</v>
      </c>
    </row>
    <row r="32" spans="2:14" x14ac:dyDescent="0.2">
      <c r="C32" s="1" t="s">
        <v>60</v>
      </c>
      <c r="D32" t="s">
        <v>76</v>
      </c>
    </row>
    <row r="34" spans="2:3" x14ac:dyDescent="0.2">
      <c r="C34" s="1" t="s">
        <v>201</v>
      </c>
    </row>
    <row r="35" spans="2:3" x14ac:dyDescent="0.2">
      <c r="C35" s="108" t="s">
        <v>202</v>
      </c>
    </row>
    <row r="37" spans="2:3" x14ac:dyDescent="0.2">
      <c r="B37" t="s">
        <v>127</v>
      </c>
    </row>
  </sheetData>
  <phoneticPr fontId="0" type="noConversion"/>
  <pageMargins left="0.75" right="0.75" top="1" bottom="1" header="0.5" footer="0.5"/>
  <pageSetup paperSize="9" scale="93" orientation="landscape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4" workbookViewId="0">
      <selection activeCell="C6" sqref="C6:F26"/>
    </sheetView>
  </sheetViews>
  <sheetFormatPr baseColWidth="10" defaultRowHeight="12.75" x14ac:dyDescent="0.2"/>
  <cols>
    <col min="2" max="2" width="43.28515625" customWidth="1"/>
    <col min="4" max="4" width="14.42578125" customWidth="1"/>
    <col min="6" max="6" width="18.42578125" customWidth="1"/>
  </cols>
  <sheetData>
    <row r="1" spans="1:6" x14ac:dyDescent="0.2">
      <c r="A1" s="1" t="s">
        <v>0</v>
      </c>
      <c r="B1" s="1" t="s">
        <v>157</v>
      </c>
    </row>
    <row r="2" spans="1:6" x14ac:dyDescent="0.2">
      <c r="A2" s="1"/>
      <c r="B2" s="1"/>
    </row>
    <row r="4" spans="1:6" ht="13.5" thickBot="1" x14ac:dyDescent="0.25"/>
    <row r="5" spans="1:6" ht="13.5" thickBot="1" x14ac:dyDescent="0.25">
      <c r="C5" s="39" t="s">
        <v>1</v>
      </c>
      <c r="D5" s="39" t="s">
        <v>77</v>
      </c>
      <c r="E5" s="39" t="s">
        <v>78</v>
      </c>
      <c r="F5" s="39" t="s">
        <v>79</v>
      </c>
    </row>
    <row r="6" spans="1:6" x14ac:dyDescent="0.2">
      <c r="B6" s="32" t="s">
        <v>216</v>
      </c>
      <c r="C6" s="156">
        <v>25119</v>
      </c>
      <c r="D6" s="156">
        <v>21839</v>
      </c>
      <c r="E6" s="156">
        <v>2037</v>
      </c>
      <c r="F6" s="156">
        <v>1148</v>
      </c>
    </row>
    <row r="7" spans="1:6" x14ac:dyDescent="0.2">
      <c r="B7" s="33" t="s">
        <v>123</v>
      </c>
      <c r="C7" s="14">
        <v>44852</v>
      </c>
      <c r="D7" s="14">
        <v>37981</v>
      </c>
      <c r="E7" s="14">
        <v>4510</v>
      </c>
      <c r="F7" s="14">
        <v>2219</v>
      </c>
    </row>
    <row r="8" spans="1:6" x14ac:dyDescent="0.2">
      <c r="B8" s="33" t="s">
        <v>124</v>
      </c>
      <c r="C8" s="14">
        <v>19674</v>
      </c>
      <c r="D8" s="14">
        <v>7522</v>
      </c>
      <c r="E8" s="14">
        <v>1635</v>
      </c>
      <c r="F8" s="14">
        <v>3079</v>
      </c>
    </row>
    <row r="9" spans="1:6" s="108" customFormat="1" x14ac:dyDescent="0.2">
      <c r="B9" s="33" t="s">
        <v>83</v>
      </c>
      <c r="C9" s="110">
        <v>22217</v>
      </c>
      <c r="D9" s="110">
        <v>18621</v>
      </c>
      <c r="E9" s="110">
        <v>2919</v>
      </c>
      <c r="F9" s="110">
        <v>677</v>
      </c>
    </row>
    <row r="10" spans="1:6" x14ac:dyDescent="0.2">
      <c r="B10" s="33" t="s">
        <v>132</v>
      </c>
      <c r="C10" s="14">
        <v>36800</v>
      </c>
      <c r="D10" s="14">
        <v>28056</v>
      </c>
      <c r="E10" s="14">
        <v>4001</v>
      </c>
      <c r="F10" s="14">
        <v>4743</v>
      </c>
    </row>
    <row r="11" spans="1:6" x14ac:dyDescent="0.2">
      <c r="B11" s="33" t="s">
        <v>10</v>
      </c>
      <c r="C11" s="14">
        <v>24533</v>
      </c>
      <c r="D11" s="14">
        <v>20799</v>
      </c>
      <c r="E11" s="14">
        <v>2938</v>
      </c>
      <c r="F11" s="14">
        <v>800</v>
      </c>
    </row>
    <row r="12" spans="1:6" x14ac:dyDescent="0.2">
      <c r="B12" s="33" t="s">
        <v>11</v>
      </c>
      <c r="C12" s="14">
        <v>14100</v>
      </c>
      <c r="D12" s="14">
        <v>11404</v>
      </c>
      <c r="E12" s="14">
        <v>2016</v>
      </c>
      <c r="F12" s="14">
        <v>680</v>
      </c>
    </row>
    <row r="13" spans="1:6" x14ac:dyDescent="0.2">
      <c r="B13" s="118" t="s">
        <v>188</v>
      </c>
      <c r="C13" s="14">
        <v>29426</v>
      </c>
      <c r="D13" s="14">
        <v>25756</v>
      </c>
      <c r="E13" s="14">
        <v>2738</v>
      </c>
      <c r="F13" s="14">
        <v>932</v>
      </c>
    </row>
    <row r="14" spans="1:6" s="85" customFormat="1" x14ac:dyDescent="0.2">
      <c r="B14" s="86" t="s">
        <v>104</v>
      </c>
      <c r="C14">
        <v>47679</v>
      </c>
      <c r="D14" s="14">
        <v>41625</v>
      </c>
      <c r="E14" s="14">
        <v>4877</v>
      </c>
      <c r="F14" s="14">
        <v>1177</v>
      </c>
    </row>
    <row r="15" spans="1:6" x14ac:dyDescent="0.2">
      <c r="B15" s="33" t="s">
        <v>12</v>
      </c>
      <c r="C15" s="14">
        <v>64187</v>
      </c>
      <c r="D15" s="14">
        <v>58278</v>
      </c>
      <c r="E15" s="14">
        <v>3076</v>
      </c>
      <c r="F15" s="14">
        <v>2833</v>
      </c>
    </row>
    <row r="16" spans="1:6" x14ac:dyDescent="0.2">
      <c r="B16" s="33" t="s">
        <v>13</v>
      </c>
      <c r="C16" s="14">
        <v>685</v>
      </c>
      <c r="D16" s="14">
        <v>0</v>
      </c>
      <c r="E16" s="14">
        <v>277</v>
      </c>
      <c r="F16" s="14">
        <v>408</v>
      </c>
    </row>
    <row r="17" spans="2:6" x14ac:dyDescent="0.2">
      <c r="B17" s="27" t="s">
        <v>84</v>
      </c>
      <c r="C17" s="14">
        <v>753</v>
      </c>
      <c r="D17" s="14">
        <v>0</v>
      </c>
      <c r="E17" s="14">
        <v>246</v>
      </c>
      <c r="F17" s="14">
        <v>509</v>
      </c>
    </row>
    <row r="18" spans="2:6" x14ac:dyDescent="0.2">
      <c r="B18" s="33" t="s">
        <v>168</v>
      </c>
      <c r="C18" s="14">
        <v>15314</v>
      </c>
      <c r="D18" s="14">
        <v>12427</v>
      </c>
      <c r="E18" s="14">
        <v>2876</v>
      </c>
      <c r="F18" s="14">
        <v>262</v>
      </c>
    </row>
    <row r="19" spans="2:6" x14ac:dyDescent="0.2">
      <c r="B19" s="33" t="s">
        <v>15</v>
      </c>
      <c r="C19" s="14">
        <v>10614</v>
      </c>
      <c r="D19" s="14">
        <v>9228</v>
      </c>
      <c r="E19" s="14">
        <v>1148</v>
      </c>
      <c r="F19" s="14">
        <v>238</v>
      </c>
    </row>
    <row r="20" spans="2:6" x14ac:dyDescent="0.2">
      <c r="B20" s="33" t="s">
        <v>16</v>
      </c>
      <c r="C20" s="14">
        <f>D20+F20</f>
        <v>44720</v>
      </c>
      <c r="D20" s="14">
        <v>40627</v>
      </c>
      <c r="E20" s="14"/>
      <c r="F20" s="14">
        <v>4093</v>
      </c>
    </row>
    <row r="21" spans="2:6" x14ac:dyDescent="0.2">
      <c r="B21" s="33" t="s">
        <v>17</v>
      </c>
      <c r="C21" s="112">
        <v>21465</v>
      </c>
      <c r="D21" s="112">
        <v>19124</v>
      </c>
      <c r="E21" s="112">
        <v>2341</v>
      </c>
      <c r="F21" s="112"/>
    </row>
    <row r="22" spans="2:6" x14ac:dyDescent="0.2">
      <c r="B22" s="33" t="s">
        <v>18</v>
      </c>
      <c r="C22" s="14">
        <v>31397</v>
      </c>
      <c r="D22" s="110">
        <v>27509</v>
      </c>
      <c r="E22" s="14">
        <v>3379</v>
      </c>
      <c r="F22" s="14">
        <v>1000</v>
      </c>
    </row>
    <row r="23" spans="2:6" x14ac:dyDescent="0.2">
      <c r="B23" s="33" t="s">
        <v>128</v>
      </c>
      <c r="C23" s="14"/>
      <c r="D23" s="14"/>
      <c r="E23" s="31"/>
      <c r="F23" s="14"/>
    </row>
    <row r="24" spans="2:6" s="79" customFormat="1" ht="15" x14ac:dyDescent="0.2">
      <c r="B24" s="33" t="s">
        <v>150</v>
      </c>
      <c r="C24" s="80"/>
      <c r="D24" s="80"/>
      <c r="E24" s="80"/>
      <c r="F24" s="80"/>
    </row>
    <row r="25" spans="2:6" ht="13.5" thickBot="1" x14ac:dyDescent="0.25">
      <c r="B25" s="35" t="s">
        <v>20</v>
      </c>
      <c r="C25" s="18"/>
      <c r="D25" s="18"/>
      <c r="E25" s="18"/>
      <c r="F25" s="18"/>
    </row>
    <row r="26" spans="2:6" ht="13.5" thickBot="1" x14ac:dyDescent="0.25">
      <c r="B26" s="34" t="s">
        <v>21</v>
      </c>
      <c r="C26" s="30">
        <f>SUM(C6:C25)</f>
        <v>453535</v>
      </c>
      <c r="D26" s="30">
        <f>SUM(D6:D25)</f>
        <v>380796</v>
      </c>
      <c r="E26" s="30">
        <f>SUM(E6:E25)</f>
        <v>41014</v>
      </c>
      <c r="F26" s="30">
        <f>SUM(F6:F25)</f>
        <v>24798</v>
      </c>
    </row>
    <row r="28" spans="2:6" x14ac:dyDescent="0.2">
      <c r="C28" s="1" t="s">
        <v>80</v>
      </c>
      <c r="D28" t="s">
        <v>81</v>
      </c>
    </row>
    <row r="34" spans="2:2" x14ac:dyDescent="0.2">
      <c r="B34" t="s">
        <v>127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5" workbookViewId="0">
      <selection activeCell="C6" sqref="C6:F26"/>
    </sheetView>
  </sheetViews>
  <sheetFormatPr baseColWidth="10" defaultRowHeight="12.75" x14ac:dyDescent="0.2"/>
  <cols>
    <col min="2" max="2" width="43.85546875" customWidth="1"/>
    <col min="4" max="4" width="16.85546875" customWidth="1"/>
  </cols>
  <sheetData>
    <row r="1" spans="1:7" x14ac:dyDescent="0.2">
      <c r="A1" s="1" t="s">
        <v>0</v>
      </c>
    </row>
    <row r="2" spans="1:7" x14ac:dyDescent="0.2">
      <c r="B2" s="1" t="s">
        <v>158</v>
      </c>
    </row>
    <row r="3" spans="1:7" ht="13.5" thickBot="1" x14ac:dyDescent="0.25"/>
    <row r="4" spans="1:7" ht="13.5" thickBot="1" x14ac:dyDescent="0.25">
      <c r="C4" s="157" t="s">
        <v>52</v>
      </c>
      <c r="D4" s="158"/>
      <c r="E4" s="157" t="s">
        <v>53</v>
      </c>
      <c r="F4" s="158"/>
    </row>
    <row r="5" spans="1:7" ht="13.5" thickBot="1" x14ac:dyDescent="0.25">
      <c r="B5" s="22"/>
      <c r="C5" s="21" t="s">
        <v>1</v>
      </c>
      <c r="D5" s="24" t="s">
        <v>54</v>
      </c>
      <c r="E5" s="26" t="s">
        <v>55</v>
      </c>
      <c r="F5" s="40" t="s">
        <v>56</v>
      </c>
    </row>
    <row r="6" spans="1:7" ht="13.5" thickBot="1" x14ac:dyDescent="0.25">
      <c r="B6" s="32" t="s">
        <v>216</v>
      </c>
      <c r="C6" s="17">
        <v>107</v>
      </c>
      <c r="D6" s="23">
        <v>0</v>
      </c>
      <c r="E6" s="17">
        <v>0</v>
      </c>
      <c r="F6" s="23">
        <v>0</v>
      </c>
    </row>
    <row r="7" spans="1:7" x14ac:dyDescent="0.2">
      <c r="B7" s="33" t="s">
        <v>123</v>
      </c>
      <c r="C7" s="17">
        <v>260</v>
      </c>
      <c r="D7" s="23">
        <v>36</v>
      </c>
      <c r="E7" s="14"/>
      <c r="F7" s="13"/>
    </row>
    <row r="8" spans="1:7" x14ac:dyDescent="0.2">
      <c r="B8" s="33" t="s">
        <v>124</v>
      </c>
      <c r="C8" s="14">
        <v>424</v>
      </c>
      <c r="D8" s="13">
        <v>191</v>
      </c>
      <c r="E8" s="84" t="s">
        <v>203</v>
      </c>
      <c r="F8" s="13"/>
      <c r="G8" s="132" t="s">
        <v>204</v>
      </c>
    </row>
    <row r="9" spans="1:7" s="108" customFormat="1" x14ac:dyDescent="0.2">
      <c r="B9" s="33" t="s">
        <v>83</v>
      </c>
      <c r="C9" s="110">
        <v>170</v>
      </c>
      <c r="D9" s="146">
        <v>0</v>
      </c>
      <c r="E9" s="110">
        <v>7</v>
      </c>
      <c r="F9" s="146">
        <v>0</v>
      </c>
    </row>
    <row r="10" spans="1:7" x14ac:dyDescent="0.2">
      <c r="B10" s="33" t="s">
        <v>132</v>
      </c>
      <c r="C10" s="14">
        <v>95</v>
      </c>
      <c r="D10" s="13">
        <v>12</v>
      </c>
      <c r="E10" s="14"/>
      <c r="F10" s="13"/>
    </row>
    <row r="11" spans="1:7" x14ac:dyDescent="0.2">
      <c r="B11" s="33" t="s">
        <v>10</v>
      </c>
      <c r="C11" s="14">
        <v>139</v>
      </c>
      <c r="D11" s="13">
        <v>21</v>
      </c>
      <c r="E11" s="14"/>
      <c r="F11" s="13"/>
    </row>
    <row r="12" spans="1:7" x14ac:dyDescent="0.2">
      <c r="B12" s="33" t="s">
        <v>11</v>
      </c>
      <c r="C12" s="14">
        <v>25</v>
      </c>
      <c r="D12" s="13"/>
      <c r="E12" s="14"/>
      <c r="F12" s="13"/>
    </row>
    <row r="13" spans="1:7" x14ac:dyDescent="0.2">
      <c r="B13" s="118" t="s">
        <v>188</v>
      </c>
      <c r="C13" s="14">
        <v>61</v>
      </c>
      <c r="D13" s="13">
        <v>13</v>
      </c>
      <c r="E13" s="14">
        <v>0</v>
      </c>
      <c r="F13" s="13">
        <v>0</v>
      </c>
    </row>
    <row r="14" spans="1:7" s="85" customFormat="1" x14ac:dyDescent="0.2">
      <c r="B14" s="86" t="s">
        <v>104</v>
      </c>
      <c r="C14" s="87">
        <v>192</v>
      </c>
      <c r="D14" s="88">
        <v>43</v>
      </c>
      <c r="E14" s="87">
        <v>150</v>
      </c>
      <c r="F14" s="88"/>
    </row>
    <row r="15" spans="1:7" x14ac:dyDescent="0.2">
      <c r="B15" s="33" t="s">
        <v>12</v>
      </c>
      <c r="C15" s="14">
        <v>280</v>
      </c>
      <c r="D15" s="13">
        <v>66</v>
      </c>
      <c r="E15" s="14">
        <v>430</v>
      </c>
      <c r="F15" s="13">
        <v>0</v>
      </c>
    </row>
    <row r="16" spans="1:7" x14ac:dyDescent="0.2">
      <c r="B16" s="33" t="s">
        <v>13</v>
      </c>
      <c r="C16" s="14">
        <v>48</v>
      </c>
      <c r="D16" s="13">
        <v>5</v>
      </c>
      <c r="E16" s="14">
        <v>0</v>
      </c>
      <c r="F16" s="13">
        <v>0</v>
      </c>
    </row>
    <row r="17" spans="2:6" x14ac:dyDescent="0.2">
      <c r="B17" s="27" t="s">
        <v>84</v>
      </c>
      <c r="C17" s="14">
        <v>0</v>
      </c>
      <c r="D17" s="13"/>
      <c r="E17" s="14">
        <v>0</v>
      </c>
      <c r="F17" s="13"/>
    </row>
    <row r="18" spans="2:6" x14ac:dyDescent="0.2">
      <c r="B18" s="33" t="s">
        <v>168</v>
      </c>
      <c r="C18" s="14">
        <v>45</v>
      </c>
      <c r="D18" s="13">
        <v>11</v>
      </c>
      <c r="E18" s="14">
        <v>0</v>
      </c>
      <c r="F18" s="13">
        <v>0</v>
      </c>
    </row>
    <row r="19" spans="2:6" x14ac:dyDescent="0.2">
      <c r="B19" s="33" t="s">
        <v>15</v>
      </c>
      <c r="C19" s="110" t="s">
        <v>182</v>
      </c>
      <c r="D19" s="13">
        <v>0</v>
      </c>
      <c r="E19" s="14">
        <v>0</v>
      </c>
      <c r="F19" s="13">
        <v>0</v>
      </c>
    </row>
    <row r="20" spans="2:6" x14ac:dyDescent="0.2">
      <c r="B20" s="33" t="s">
        <v>16</v>
      </c>
      <c r="C20" s="14">
        <v>182</v>
      </c>
      <c r="D20" s="111">
        <v>73</v>
      </c>
      <c r="E20" s="14">
        <v>232</v>
      </c>
      <c r="F20" s="13">
        <v>0</v>
      </c>
    </row>
    <row r="21" spans="2:6" x14ac:dyDescent="0.2">
      <c r="B21" s="33" t="s">
        <v>17</v>
      </c>
      <c r="C21" s="112">
        <v>50</v>
      </c>
      <c r="D21" s="117">
        <v>5</v>
      </c>
      <c r="E21" s="112">
        <v>49</v>
      </c>
      <c r="F21" s="117"/>
    </row>
    <row r="22" spans="2:6" x14ac:dyDescent="0.2">
      <c r="B22" s="33" t="s">
        <v>18</v>
      </c>
      <c r="C22" s="14">
        <v>101</v>
      </c>
      <c r="D22" s="111" t="s">
        <v>210</v>
      </c>
      <c r="E22" s="14">
        <v>88</v>
      </c>
      <c r="F22" s="13">
        <v>0</v>
      </c>
    </row>
    <row r="23" spans="2:6" x14ac:dyDescent="0.2">
      <c r="B23" s="33" t="s">
        <v>173</v>
      </c>
      <c r="C23" s="14"/>
      <c r="D23" s="13"/>
      <c r="E23" s="14">
        <v>974</v>
      </c>
      <c r="F23" s="13">
        <v>2</v>
      </c>
    </row>
    <row r="24" spans="2:6" x14ac:dyDescent="0.2">
      <c r="B24" s="33" t="s">
        <v>150</v>
      </c>
      <c r="C24" s="14"/>
      <c r="D24" s="13"/>
      <c r="E24" s="14"/>
      <c r="F24" s="13"/>
    </row>
    <row r="25" spans="2:6" ht="13.5" thickBot="1" x14ac:dyDescent="0.25">
      <c r="B25" s="35" t="s">
        <v>20</v>
      </c>
      <c r="C25" s="18"/>
      <c r="D25" s="16"/>
      <c r="E25" s="18"/>
      <c r="F25" s="16"/>
    </row>
    <row r="26" spans="2:6" ht="13.5" thickBot="1" x14ac:dyDescent="0.25">
      <c r="B26" s="55" t="s">
        <v>129</v>
      </c>
      <c r="C26" s="26">
        <f>SUM(C6:C25)</f>
        <v>2179</v>
      </c>
      <c r="D26" s="54">
        <f>SUM(D6:D25)</f>
        <v>476</v>
      </c>
      <c r="E26" s="26">
        <f>SUM(E6:E25)</f>
        <v>1930</v>
      </c>
      <c r="F26" s="40">
        <f>SUM(F6:F25)</f>
        <v>2</v>
      </c>
    </row>
    <row r="28" spans="2:6" x14ac:dyDescent="0.2">
      <c r="B28" s="75" t="s">
        <v>183</v>
      </c>
    </row>
    <row r="30" spans="2:6" x14ac:dyDescent="0.2">
      <c r="B30" t="s">
        <v>127</v>
      </c>
    </row>
  </sheetData>
  <mergeCells count="2">
    <mergeCell ref="C4:D4"/>
    <mergeCell ref="E4:F4"/>
  </mergeCells>
  <phoneticPr fontId="0" type="noConversion"/>
  <pageMargins left="0.75" right="0.75" top="1" bottom="1" header="0.5" footer="0.5"/>
  <pageSetup paperSize="9" orientation="landscape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topLeftCell="B34" zoomScaleNormal="100" workbookViewId="0">
      <selection activeCell="H49" sqref="H49"/>
    </sheetView>
  </sheetViews>
  <sheetFormatPr baseColWidth="10" defaultRowHeight="12.75" x14ac:dyDescent="0.2"/>
  <cols>
    <col min="2" max="2" width="16.28515625" customWidth="1"/>
    <col min="3" max="3" width="36.7109375" customWidth="1"/>
    <col min="12" max="12" width="12.42578125" customWidth="1"/>
  </cols>
  <sheetData>
    <row r="1" spans="1:37" ht="15.75" x14ac:dyDescent="0.25">
      <c r="A1" s="2" t="s">
        <v>103</v>
      </c>
      <c r="B1" s="2">
        <v>2017</v>
      </c>
    </row>
    <row r="2" spans="1:37" ht="15.75" x14ac:dyDescent="0.25">
      <c r="A2" s="2"/>
    </row>
    <row r="3" spans="1:37" ht="15.75" x14ac:dyDescent="0.25">
      <c r="A3" s="2" t="s">
        <v>24</v>
      </c>
    </row>
    <row r="5" spans="1:37" ht="14.25" x14ac:dyDescent="0.2">
      <c r="B5" s="3"/>
    </row>
    <row r="6" spans="1:37" x14ac:dyDescent="0.2">
      <c r="B6" s="4"/>
      <c r="C6" s="108" t="s">
        <v>165</v>
      </c>
      <c r="D6" s="4" t="s">
        <v>25</v>
      </c>
      <c r="E6" s="4" t="s">
        <v>26</v>
      </c>
      <c r="F6" s="4"/>
      <c r="G6" s="4" t="s">
        <v>27</v>
      </c>
      <c r="H6" s="4" t="s">
        <v>160</v>
      </c>
    </row>
    <row r="7" spans="1:37" x14ac:dyDescent="0.2">
      <c r="B7" s="159"/>
      <c r="C7" s="169"/>
      <c r="D7" s="170"/>
      <c r="E7" s="170"/>
      <c r="F7" s="170"/>
      <c r="G7" s="171"/>
      <c r="H7" s="169"/>
      <c r="I7" s="170"/>
      <c r="J7" s="170"/>
      <c r="K7" s="170"/>
      <c r="L7" s="171"/>
      <c r="M7" s="169"/>
      <c r="N7" s="170"/>
      <c r="O7" s="170"/>
      <c r="P7" s="170"/>
      <c r="Q7" s="171"/>
      <c r="R7" s="169"/>
      <c r="S7" s="170"/>
      <c r="T7" s="170"/>
      <c r="U7" s="170"/>
      <c r="V7" s="171"/>
      <c r="W7" s="169"/>
      <c r="X7" s="170"/>
      <c r="Y7" s="170"/>
      <c r="Z7" s="170"/>
      <c r="AA7" s="171"/>
      <c r="AB7" s="169"/>
      <c r="AC7" s="170"/>
      <c r="AD7" s="170"/>
      <c r="AE7" s="170"/>
      <c r="AF7" s="171"/>
      <c r="AG7" s="169"/>
      <c r="AH7" s="170"/>
      <c r="AI7" s="170"/>
      <c r="AJ7" s="170"/>
      <c r="AK7" s="171"/>
    </row>
    <row r="8" spans="1:37" ht="12" customHeight="1" x14ac:dyDescent="0.2">
      <c r="B8" s="160"/>
      <c r="C8" s="161" t="s">
        <v>28</v>
      </c>
      <c r="D8" s="162"/>
      <c r="E8" s="162"/>
      <c r="F8" s="162"/>
      <c r="G8" s="163"/>
      <c r="H8" s="161" t="s">
        <v>29</v>
      </c>
      <c r="I8" s="162"/>
      <c r="J8" s="162"/>
      <c r="K8" s="162"/>
      <c r="L8" s="163"/>
      <c r="M8" s="161" t="s">
        <v>30</v>
      </c>
      <c r="N8" s="162"/>
      <c r="O8" s="162"/>
      <c r="P8" s="162"/>
      <c r="Q8" s="163"/>
      <c r="R8" s="161" t="s">
        <v>31</v>
      </c>
      <c r="S8" s="162"/>
      <c r="T8" s="162"/>
      <c r="U8" s="162"/>
      <c r="V8" s="163"/>
      <c r="W8" s="161" t="s">
        <v>32</v>
      </c>
      <c r="X8" s="162"/>
      <c r="Y8" s="162"/>
      <c r="Z8" s="162"/>
      <c r="AA8" s="163"/>
      <c r="AB8" s="161" t="s">
        <v>33</v>
      </c>
      <c r="AC8" s="162"/>
      <c r="AD8" s="162"/>
      <c r="AE8" s="162"/>
      <c r="AF8" s="163"/>
      <c r="AG8" s="161" t="s">
        <v>34</v>
      </c>
      <c r="AH8" s="162"/>
      <c r="AI8" s="162"/>
      <c r="AJ8" s="162"/>
      <c r="AK8" s="163"/>
    </row>
    <row r="9" spans="1:37" x14ac:dyDescent="0.2">
      <c r="B9" s="15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x14ac:dyDescent="0.2">
      <c r="B10" s="160"/>
      <c r="C10" s="5" t="s">
        <v>166</v>
      </c>
      <c r="D10" s="5" t="s">
        <v>35</v>
      </c>
      <c r="E10" s="5" t="s">
        <v>36</v>
      </c>
      <c r="F10" s="5" t="s">
        <v>152</v>
      </c>
      <c r="G10" s="5" t="s">
        <v>37</v>
      </c>
      <c r="H10" s="5" t="s">
        <v>166</v>
      </c>
      <c r="I10" s="5" t="s">
        <v>35</v>
      </c>
      <c r="J10" s="5" t="s">
        <v>36</v>
      </c>
      <c r="K10" s="5" t="s">
        <v>152</v>
      </c>
      <c r="L10" s="5" t="s">
        <v>37</v>
      </c>
      <c r="M10" s="5" t="s">
        <v>166</v>
      </c>
      <c r="N10" s="5" t="s">
        <v>35</v>
      </c>
      <c r="O10" s="5" t="s">
        <v>36</v>
      </c>
      <c r="P10" s="5" t="s">
        <v>152</v>
      </c>
      <c r="Q10" s="5" t="s">
        <v>37</v>
      </c>
      <c r="R10" s="5" t="s">
        <v>166</v>
      </c>
      <c r="S10" s="5" t="s">
        <v>35</v>
      </c>
      <c r="T10" s="5" t="s">
        <v>36</v>
      </c>
      <c r="U10" s="5" t="s">
        <v>152</v>
      </c>
      <c r="V10" s="5" t="s">
        <v>37</v>
      </c>
      <c r="W10" s="5" t="s">
        <v>166</v>
      </c>
      <c r="X10" s="5" t="s">
        <v>35</v>
      </c>
      <c r="Y10" s="5" t="s">
        <v>36</v>
      </c>
      <c r="Z10" s="5" t="s">
        <v>152</v>
      </c>
      <c r="AA10" s="5" t="s">
        <v>37</v>
      </c>
      <c r="AB10" s="5" t="s">
        <v>166</v>
      </c>
      <c r="AC10" s="5" t="s">
        <v>35</v>
      </c>
      <c r="AD10" s="5" t="s">
        <v>36</v>
      </c>
      <c r="AE10" s="5" t="s">
        <v>152</v>
      </c>
      <c r="AF10" s="5" t="s">
        <v>37</v>
      </c>
      <c r="AG10" s="5" t="s">
        <v>166</v>
      </c>
      <c r="AH10" s="5" t="s">
        <v>35</v>
      </c>
      <c r="AI10" s="5" t="s">
        <v>36</v>
      </c>
      <c r="AJ10" s="5" t="s">
        <v>152</v>
      </c>
      <c r="AK10" s="5" t="s">
        <v>37</v>
      </c>
    </row>
    <row r="11" spans="1:37" x14ac:dyDescent="0.2">
      <c r="B11" s="8"/>
      <c r="C11" s="159"/>
      <c r="D11" s="159"/>
      <c r="E11" s="159"/>
      <c r="F11" s="159"/>
      <c r="G11" s="159"/>
      <c r="H11" s="159">
        <v>11</v>
      </c>
      <c r="I11" s="159">
        <v>10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>
        <v>3</v>
      </c>
      <c r="AH11" s="159">
        <v>3</v>
      </c>
      <c r="AI11" s="159">
        <v>1</v>
      </c>
      <c r="AJ11" s="159"/>
      <c r="AK11" s="159"/>
    </row>
    <row r="12" spans="1:37" x14ac:dyDescent="0.2">
      <c r="B12" s="9" t="s">
        <v>217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</row>
    <row r="13" spans="1:37" x14ac:dyDescent="0.2">
      <c r="B13" s="8"/>
      <c r="C13" s="159">
        <v>1</v>
      </c>
      <c r="D13" s="159">
        <v>1</v>
      </c>
      <c r="E13" s="159"/>
      <c r="F13" s="159"/>
      <c r="G13" s="159"/>
      <c r="H13" s="159">
        <v>11</v>
      </c>
      <c r="I13" s="159">
        <v>11</v>
      </c>
      <c r="J13" s="159"/>
      <c r="K13" s="159"/>
      <c r="L13" s="159"/>
      <c r="M13" s="159">
        <v>2</v>
      </c>
      <c r="N13" s="159">
        <v>2</v>
      </c>
      <c r="O13" s="159"/>
      <c r="P13" s="159"/>
      <c r="Q13" s="159"/>
      <c r="R13" s="159">
        <v>1</v>
      </c>
      <c r="S13" s="159">
        <v>1</v>
      </c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>
        <v>5</v>
      </c>
      <c r="AH13" s="159">
        <v>5</v>
      </c>
      <c r="AI13" s="159"/>
      <c r="AJ13" s="159"/>
      <c r="AK13" s="159"/>
    </row>
    <row r="14" spans="1:37" x14ac:dyDescent="0.2">
      <c r="B14" s="9" t="s">
        <v>38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</row>
    <row r="15" spans="1:37" x14ac:dyDescent="0.2">
      <c r="B15" s="8"/>
      <c r="C15" s="159">
        <v>1</v>
      </c>
      <c r="D15" s="159">
        <v>1</v>
      </c>
      <c r="E15" s="159"/>
      <c r="F15" s="159"/>
      <c r="G15" s="159"/>
      <c r="H15" s="159">
        <v>44</v>
      </c>
      <c r="I15" s="159">
        <v>43</v>
      </c>
      <c r="J15" s="159"/>
      <c r="K15" s="159"/>
      <c r="L15" s="159"/>
      <c r="M15" s="159">
        <v>5</v>
      </c>
      <c r="N15" s="159">
        <v>5</v>
      </c>
      <c r="O15" s="159"/>
      <c r="P15" s="159"/>
      <c r="Q15" s="159"/>
      <c r="R15" s="159"/>
      <c r="S15" s="159"/>
      <c r="T15" s="159">
        <v>2</v>
      </c>
      <c r="U15" s="159"/>
      <c r="V15" s="159"/>
      <c r="W15" s="159">
        <v>3</v>
      </c>
      <c r="X15" s="159">
        <v>3</v>
      </c>
      <c r="Y15" s="159"/>
      <c r="Z15" s="159"/>
      <c r="AA15" s="159"/>
      <c r="AB15" s="159">
        <v>0</v>
      </c>
      <c r="AC15" s="159"/>
      <c r="AD15" s="159"/>
      <c r="AE15" s="159"/>
      <c r="AF15" s="159"/>
      <c r="AG15" s="159">
        <v>20</v>
      </c>
      <c r="AH15" s="159">
        <v>20</v>
      </c>
      <c r="AI15" s="159"/>
      <c r="AJ15" s="159"/>
      <c r="AK15" s="159"/>
    </row>
    <row r="16" spans="1:37" x14ac:dyDescent="0.2">
      <c r="B16" s="9" t="s">
        <v>125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</row>
    <row r="17" spans="2:37" s="96" customFormat="1" ht="12" customHeight="1" x14ac:dyDescent="0.2">
      <c r="B17" s="97"/>
      <c r="C17" s="164">
        <v>1</v>
      </c>
      <c r="D17" s="164">
        <v>1</v>
      </c>
      <c r="E17" s="164"/>
      <c r="F17" s="164"/>
      <c r="G17" s="164"/>
      <c r="H17" s="164">
        <v>4</v>
      </c>
      <c r="I17" s="164">
        <v>4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</row>
    <row r="18" spans="2:37" s="96" customFormat="1" ht="12" customHeight="1" x14ac:dyDescent="0.2">
      <c r="B18" s="98" t="s">
        <v>85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</row>
    <row r="19" spans="2:37" s="108" customFormat="1" x14ac:dyDescent="0.2">
      <c r="B19" s="8"/>
      <c r="C19" s="159">
        <v>1</v>
      </c>
      <c r="D19" s="159">
        <v>1</v>
      </c>
      <c r="E19" s="159"/>
      <c r="F19" s="159"/>
      <c r="G19" s="159"/>
      <c r="H19" s="159">
        <v>8</v>
      </c>
      <c r="I19" s="159">
        <v>4.3</v>
      </c>
      <c r="J19" s="159">
        <v>2</v>
      </c>
      <c r="K19" s="159">
        <v>1</v>
      </c>
      <c r="L19" s="159">
        <v>1.7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>
        <v>4</v>
      </c>
      <c r="AH19" s="159">
        <v>1</v>
      </c>
      <c r="AI19" s="159">
        <v>3</v>
      </c>
      <c r="AJ19" s="159"/>
      <c r="AK19" s="159"/>
    </row>
    <row r="20" spans="2:37" s="108" customFormat="1" x14ac:dyDescent="0.2">
      <c r="B20" s="9" t="s">
        <v>39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</row>
    <row r="21" spans="2:37" x14ac:dyDescent="0.2">
      <c r="B21" s="8"/>
      <c r="C21" s="159">
        <v>1</v>
      </c>
      <c r="D21" s="159" t="s">
        <v>172</v>
      </c>
      <c r="E21" s="159"/>
      <c r="F21" s="159"/>
      <c r="G21" s="159"/>
      <c r="H21" s="159">
        <v>9</v>
      </c>
      <c r="I21" s="159">
        <v>1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>
        <v>6</v>
      </c>
      <c r="AH21" s="159">
        <v>8</v>
      </c>
      <c r="AI21" s="159">
        <v>2</v>
      </c>
      <c r="AJ21" s="159"/>
      <c r="AK21" s="159"/>
    </row>
    <row r="22" spans="2:37" x14ac:dyDescent="0.2">
      <c r="B22" s="9" t="s">
        <v>40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</row>
    <row r="23" spans="2:37" x14ac:dyDescent="0.2">
      <c r="B23" s="8"/>
      <c r="C23" s="159">
        <v>1</v>
      </c>
      <c r="D23" s="159">
        <v>1</v>
      </c>
      <c r="E23" s="159"/>
      <c r="F23" s="159"/>
      <c r="G23" s="159"/>
      <c r="H23" s="159">
        <v>7</v>
      </c>
      <c r="I23" s="159">
        <v>7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>
        <v>4</v>
      </c>
      <c r="AH23" s="159">
        <v>4</v>
      </c>
      <c r="AI23" s="159"/>
      <c r="AJ23" s="159"/>
      <c r="AK23" s="159"/>
    </row>
    <row r="24" spans="2:37" x14ac:dyDescent="0.2">
      <c r="B24" s="9" t="s">
        <v>41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</row>
    <row r="25" spans="2:37" x14ac:dyDescent="0.2">
      <c r="B25" s="8"/>
      <c r="C25" s="159">
        <v>1</v>
      </c>
      <c r="D25" s="159">
        <v>1</v>
      </c>
      <c r="E25" s="159"/>
      <c r="F25" s="159"/>
      <c r="G25" s="159"/>
      <c r="H25" s="159">
        <v>6</v>
      </c>
      <c r="I25" s="159">
        <v>6</v>
      </c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>
        <v>1</v>
      </c>
      <c r="AH25" s="159"/>
      <c r="AI25" s="159"/>
      <c r="AJ25" s="159"/>
      <c r="AK25" s="159"/>
    </row>
    <row r="26" spans="2:37" x14ac:dyDescent="0.2">
      <c r="B26" s="9" t="s">
        <v>42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</row>
    <row r="27" spans="2:37" x14ac:dyDescent="0.2">
      <c r="B27" s="120"/>
      <c r="C27" s="159">
        <v>1</v>
      </c>
      <c r="D27" s="159">
        <v>1</v>
      </c>
      <c r="E27" s="159">
        <v>0</v>
      </c>
      <c r="F27" s="159">
        <v>0</v>
      </c>
      <c r="G27" s="159">
        <v>0</v>
      </c>
      <c r="H27" s="159">
        <v>7</v>
      </c>
      <c r="I27" s="159">
        <v>7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3</v>
      </c>
      <c r="AH27" s="159">
        <v>3</v>
      </c>
      <c r="AI27" s="159">
        <v>1</v>
      </c>
      <c r="AJ27" s="159">
        <v>0</v>
      </c>
      <c r="AK27" s="159">
        <v>0</v>
      </c>
    </row>
    <row r="28" spans="2:37" x14ac:dyDescent="0.2">
      <c r="B28" s="121" t="s">
        <v>43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</row>
    <row r="29" spans="2:37" s="85" customFormat="1" x14ac:dyDescent="0.2">
      <c r="B29" s="94"/>
      <c r="C29" s="166">
        <v>1</v>
      </c>
      <c r="D29" s="166">
        <v>1</v>
      </c>
      <c r="E29" s="166"/>
      <c r="F29" s="166"/>
      <c r="G29" s="166"/>
      <c r="H29" s="166">
        <v>11</v>
      </c>
      <c r="I29" s="166">
        <v>11</v>
      </c>
      <c r="J29" s="166">
        <v>1</v>
      </c>
      <c r="K29" s="166"/>
      <c r="L29" s="166">
        <v>1</v>
      </c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>
        <v>5</v>
      </c>
      <c r="AH29" s="166">
        <v>5</v>
      </c>
      <c r="AI29" s="166"/>
      <c r="AJ29" s="166"/>
      <c r="AK29" s="166"/>
    </row>
    <row r="30" spans="2:37" s="85" customFormat="1" x14ac:dyDescent="0.2">
      <c r="B30" s="95" t="s">
        <v>44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</row>
    <row r="31" spans="2:37" x14ac:dyDescent="0.2">
      <c r="B31" s="8"/>
      <c r="C31" s="159">
        <v>1</v>
      </c>
      <c r="D31" s="159" t="s">
        <v>206</v>
      </c>
      <c r="E31" s="159"/>
      <c r="F31" s="159"/>
      <c r="G31" s="159"/>
      <c r="H31" s="159">
        <v>17.100000000000001</v>
      </c>
      <c r="I31" s="159">
        <v>17.100000000000001</v>
      </c>
      <c r="J31" s="159"/>
      <c r="K31" s="159"/>
      <c r="L31" s="159"/>
      <c r="M31" s="159">
        <v>3.5</v>
      </c>
      <c r="N31" s="159">
        <v>3.5</v>
      </c>
      <c r="O31" s="159"/>
      <c r="P31" s="159"/>
      <c r="Q31" s="159"/>
      <c r="R31" s="159"/>
      <c r="S31" s="159">
        <v>2</v>
      </c>
      <c r="T31" s="159"/>
      <c r="U31" s="159"/>
      <c r="V31" s="159"/>
      <c r="W31" s="159">
        <v>2</v>
      </c>
      <c r="X31" s="159">
        <v>2</v>
      </c>
      <c r="Y31" s="159"/>
      <c r="Z31" s="159"/>
      <c r="AA31" s="159"/>
      <c r="AB31" s="159"/>
      <c r="AC31" s="159"/>
      <c r="AD31" s="159"/>
      <c r="AE31" s="159"/>
      <c r="AF31" s="159"/>
      <c r="AG31" s="159">
        <v>11</v>
      </c>
      <c r="AH31" s="159">
        <v>11</v>
      </c>
      <c r="AI31" s="159"/>
      <c r="AJ31" s="159"/>
      <c r="AK31" s="159"/>
    </row>
    <row r="32" spans="2:37" x14ac:dyDescent="0.2">
      <c r="B32" s="9" t="s">
        <v>45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</row>
    <row r="33" spans="2:38" ht="13.5" customHeight="1" x14ac:dyDescent="0.2">
      <c r="B33" s="8"/>
      <c r="C33" s="164" t="s">
        <v>208</v>
      </c>
      <c r="D33" s="159">
        <v>1</v>
      </c>
      <c r="E33" s="159" t="s">
        <v>209</v>
      </c>
      <c r="F33" s="159" t="s">
        <v>209</v>
      </c>
      <c r="G33" s="159" t="s">
        <v>209</v>
      </c>
      <c r="H33" s="159">
        <v>3</v>
      </c>
      <c r="I33" s="159">
        <v>2</v>
      </c>
      <c r="J33" s="159" t="s">
        <v>209</v>
      </c>
      <c r="K33" s="159" t="s">
        <v>209</v>
      </c>
      <c r="L33" s="159">
        <v>1</v>
      </c>
      <c r="M33" s="159"/>
      <c r="N33" s="159"/>
      <c r="O33" s="159"/>
      <c r="P33" s="159"/>
      <c r="Q33" s="159"/>
      <c r="R33" s="159"/>
      <c r="S33" s="159"/>
      <c r="T33" s="173"/>
      <c r="U33" s="159"/>
      <c r="V33" s="173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>
        <v>1</v>
      </c>
      <c r="AH33" s="159">
        <v>1</v>
      </c>
      <c r="AI33" s="159" t="s">
        <v>209</v>
      </c>
      <c r="AJ33" s="159" t="s">
        <v>209</v>
      </c>
      <c r="AK33" s="159" t="s">
        <v>209</v>
      </c>
    </row>
    <row r="34" spans="2:38" x14ac:dyDescent="0.2">
      <c r="B34" s="9" t="s">
        <v>46</v>
      </c>
      <c r="C34" s="165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74"/>
      <c r="U34" s="160"/>
      <c r="V34" s="174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</row>
    <row r="35" spans="2:38" x14ac:dyDescent="0.2">
      <c r="B35" s="8"/>
      <c r="C35" s="159">
        <v>1</v>
      </c>
      <c r="D35" s="159">
        <v>1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>
        <v>2</v>
      </c>
      <c r="AH35" s="159" t="s">
        <v>169</v>
      </c>
      <c r="AI35" s="159"/>
      <c r="AJ35" s="159"/>
      <c r="AK35" s="159"/>
    </row>
    <row r="36" spans="2:38" ht="12" customHeight="1" x14ac:dyDescent="0.2">
      <c r="B36" s="9" t="s">
        <v>47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</row>
    <row r="37" spans="2:38" x14ac:dyDescent="0.2">
      <c r="B37" s="8"/>
      <c r="C37" s="159"/>
      <c r="D37" s="159"/>
      <c r="E37" s="159"/>
      <c r="F37" s="159"/>
      <c r="G37" s="159"/>
      <c r="H37" s="159" t="s">
        <v>182</v>
      </c>
      <c r="I37" s="159">
        <v>2</v>
      </c>
      <c r="J37" s="159"/>
      <c r="K37" s="159"/>
      <c r="L37" s="159">
        <v>1</v>
      </c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</row>
    <row r="38" spans="2:38" x14ac:dyDescent="0.2">
      <c r="B38" s="9" t="s">
        <v>48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</row>
    <row r="39" spans="2:38" x14ac:dyDescent="0.2">
      <c r="B39" s="8"/>
      <c r="C39" s="159">
        <v>1</v>
      </c>
      <c r="D39" s="159">
        <v>1</v>
      </c>
      <c r="E39" s="159"/>
      <c r="F39" s="159"/>
      <c r="G39" s="159"/>
      <c r="H39" s="159">
        <v>19.5</v>
      </c>
      <c r="I39" s="159">
        <v>12.5</v>
      </c>
      <c r="J39" s="159">
        <v>7</v>
      </c>
      <c r="K39" s="159"/>
      <c r="L39" s="159"/>
      <c r="M39" s="159">
        <v>0</v>
      </c>
      <c r="N39" s="159"/>
      <c r="O39" s="159"/>
      <c r="P39" s="159"/>
      <c r="Q39" s="159"/>
      <c r="R39" s="159">
        <v>2</v>
      </c>
      <c r="S39" s="159">
        <v>1</v>
      </c>
      <c r="T39" s="159"/>
      <c r="U39" s="159"/>
      <c r="V39" s="159">
        <v>1</v>
      </c>
      <c r="W39" s="159">
        <v>4</v>
      </c>
      <c r="X39" s="159">
        <v>3</v>
      </c>
      <c r="Y39" s="159"/>
      <c r="Z39" s="159"/>
      <c r="AA39" s="159">
        <v>1</v>
      </c>
      <c r="AB39" s="159">
        <v>0</v>
      </c>
      <c r="AC39" s="159"/>
      <c r="AD39" s="159"/>
      <c r="AE39" s="159"/>
      <c r="AF39" s="159"/>
      <c r="AG39" s="159">
        <v>8</v>
      </c>
      <c r="AH39" s="159">
        <v>8</v>
      </c>
      <c r="AI39" s="159"/>
      <c r="AJ39" s="159"/>
      <c r="AK39" s="159"/>
    </row>
    <row r="40" spans="2:38" x14ac:dyDescent="0.2">
      <c r="B40" s="9" t="s">
        <v>49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</row>
    <row r="41" spans="2:38" x14ac:dyDescent="0.2">
      <c r="B41" s="8"/>
      <c r="C41" s="159">
        <v>1</v>
      </c>
      <c r="D41" s="159">
        <v>1</v>
      </c>
      <c r="E41" s="159"/>
      <c r="F41" s="159"/>
      <c r="G41" s="159"/>
      <c r="H41" s="159">
        <v>6</v>
      </c>
      <c r="I41" s="159">
        <v>5</v>
      </c>
      <c r="J41" s="159">
        <v>1</v>
      </c>
      <c r="K41" s="159"/>
      <c r="L41" s="159"/>
      <c r="M41" s="159">
        <v>0</v>
      </c>
      <c r="N41" s="159"/>
      <c r="O41" s="159"/>
      <c r="P41" s="159"/>
      <c r="Q41" s="159"/>
      <c r="R41" s="159">
        <v>0</v>
      </c>
      <c r="S41" s="159"/>
      <c r="T41" s="159"/>
      <c r="U41" s="159"/>
      <c r="V41" s="159"/>
      <c r="W41" s="159">
        <v>0</v>
      </c>
      <c r="X41" s="159"/>
      <c r="Y41" s="159"/>
      <c r="Z41" s="159"/>
      <c r="AA41" s="159"/>
      <c r="AB41" s="159">
        <v>0</v>
      </c>
      <c r="AC41" s="159"/>
      <c r="AD41" s="159"/>
      <c r="AE41" s="159"/>
      <c r="AF41" s="159"/>
      <c r="AG41" s="159"/>
      <c r="AH41" s="159"/>
      <c r="AI41" s="159"/>
      <c r="AJ41" s="159"/>
      <c r="AK41" s="159"/>
    </row>
    <row r="42" spans="2:38" x14ac:dyDescent="0.2">
      <c r="B42" s="9" t="s">
        <v>50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</row>
    <row r="43" spans="2:38" x14ac:dyDescent="0.2">
      <c r="B43" s="8"/>
      <c r="C43" s="159">
        <v>1</v>
      </c>
      <c r="D43" s="159">
        <v>1</v>
      </c>
      <c r="E43" s="159"/>
      <c r="F43" s="159"/>
      <c r="G43" s="159"/>
      <c r="H43" s="159">
        <v>13</v>
      </c>
      <c r="I43" s="159">
        <v>13</v>
      </c>
      <c r="J43" s="159">
        <v>1</v>
      </c>
      <c r="K43" s="159"/>
      <c r="L43" s="159"/>
      <c r="M43" s="159">
        <v>3</v>
      </c>
      <c r="N43" s="159">
        <v>3</v>
      </c>
      <c r="O43" s="159">
        <v>3</v>
      </c>
      <c r="P43" s="159"/>
      <c r="Q43" s="159"/>
      <c r="R43" s="159"/>
      <c r="S43" s="159">
        <v>1</v>
      </c>
      <c r="T43" s="159">
        <v>1</v>
      </c>
      <c r="U43" s="159"/>
      <c r="V43" s="159"/>
      <c r="W43" s="159">
        <v>3</v>
      </c>
      <c r="X43" s="159">
        <v>3</v>
      </c>
      <c r="Y43" s="159"/>
      <c r="Z43" s="159"/>
      <c r="AA43" s="159"/>
      <c r="AB43" s="159"/>
      <c r="AC43" s="159"/>
      <c r="AD43" s="159"/>
      <c r="AE43" s="159"/>
      <c r="AF43" s="159"/>
      <c r="AG43" s="159">
        <v>6</v>
      </c>
      <c r="AH43" s="159">
        <v>6</v>
      </c>
      <c r="AI43" s="159">
        <v>1</v>
      </c>
      <c r="AJ43" s="159"/>
      <c r="AK43" s="159"/>
      <c r="AL43" s="159"/>
    </row>
    <row r="44" spans="2:38" x14ac:dyDescent="0.2">
      <c r="B44" s="9" t="s">
        <v>51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</row>
    <row r="45" spans="2:38" x14ac:dyDescent="0.2">
      <c r="B45" s="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</row>
    <row r="46" spans="2:38" x14ac:dyDescent="0.2">
      <c r="B46" s="9" t="s">
        <v>151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</row>
    <row r="47" spans="2:38" x14ac:dyDescent="0.2">
      <c r="B47" s="8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</row>
    <row r="48" spans="2:38" x14ac:dyDescent="0.2">
      <c r="B48" s="8" t="s">
        <v>126</v>
      </c>
      <c r="C48" s="168"/>
      <c r="D48" s="168"/>
      <c r="E48" s="168"/>
      <c r="F48" s="168"/>
      <c r="G48" s="168"/>
      <c r="H48" s="168"/>
      <c r="I48" s="168"/>
      <c r="J48" s="172"/>
      <c r="K48" s="168"/>
      <c r="L48" s="168"/>
      <c r="M48" s="168"/>
      <c r="N48" s="168"/>
      <c r="O48" s="168"/>
      <c r="P48" s="168"/>
      <c r="Q48" s="172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</row>
    <row r="49" spans="1:37" x14ac:dyDescent="0.2">
      <c r="B49" s="59"/>
      <c r="C49" s="59"/>
      <c r="D49" s="59"/>
      <c r="E49" s="59"/>
      <c r="F49" s="59"/>
      <c r="G49" s="59"/>
      <c r="H49" s="59">
        <v>5</v>
      </c>
      <c r="I49" s="59">
        <v>5</v>
      </c>
      <c r="J49" s="59"/>
      <c r="K49" s="59"/>
      <c r="L49" s="57"/>
      <c r="M49" s="59"/>
      <c r="N49" s="59"/>
      <c r="O49" s="57"/>
      <c r="P49" s="59"/>
      <c r="Q49" s="56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7"/>
      <c r="AE49" s="59"/>
      <c r="AF49" s="57"/>
      <c r="AG49" s="57"/>
      <c r="AH49" s="57"/>
      <c r="AI49" s="57"/>
      <c r="AJ49" s="59"/>
      <c r="AK49" s="59"/>
    </row>
    <row r="50" spans="1:37" ht="13.5" thickBot="1" x14ac:dyDescent="0.25">
      <c r="A50" s="58"/>
      <c r="B50" s="62" t="s">
        <v>128</v>
      </c>
      <c r="C50" s="61"/>
      <c r="D50" s="61"/>
      <c r="E50" s="61"/>
      <c r="F50" s="58"/>
      <c r="G50" s="61"/>
      <c r="H50" s="61"/>
      <c r="I50" s="61"/>
      <c r="J50" s="61"/>
      <c r="K50" s="58"/>
      <c r="L50" s="58"/>
      <c r="M50" s="61"/>
      <c r="N50" s="61"/>
      <c r="O50" s="58"/>
      <c r="P50" s="58"/>
      <c r="Q50" s="61"/>
      <c r="R50" s="61"/>
      <c r="S50" s="61"/>
      <c r="T50" s="61"/>
      <c r="U50" s="58"/>
      <c r="V50" s="61"/>
      <c r="W50" s="61"/>
      <c r="X50" s="61"/>
      <c r="Y50" s="61"/>
      <c r="Z50" s="58"/>
      <c r="AA50" s="61"/>
      <c r="AB50" s="61"/>
      <c r="AC50" s="61"/>
      <c r="AD50" s="58"/>
      <c r="AE50" s="58"/>
      <c r="AF50" s="58"/>
      <c r="AG50" s="58"/>
      <c r="AH50" s="58"/>
      <c r="AI50" s="58"/>
      <c r="AJ50" s="58"/>
      <c r="AK50" s="58"/>
    </row>
    <row r="51" spans="1:37" x14ac:dyDescent="0.2">
      <c r="B51" s="63"/>
      <c r="C51" s="64"/>
      <c r="D51" s="65"/>
      <c r="E51" s="66"/>
      <c r="F51" s="66"/>
      <c r="G51" s="65"/>
      <c r="H51" s="65"/>
      <c r="I51" s="65"/>
      <c r="J51" s="65"/>
      <c r="K51" s="66"/>
      <c r="L51" s="66"/>
      <c r="M51" s="65"/>
      <c r="N51" s="65"/>
      <c r="O51" s="66"/>
      <c r="P51" s="66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6"/>
      <c r="AE51" s="66"/>
      <c r="AF51" s="65"/>
      <c r="AG51" s="65"/>
      <c r="AH51" s="65"/>
      <c r="AI51" s="65"/>
      <c r="AJ51" s="103"/>
      <c r="AK51" s="67"/>
    </row>
    <row r="52" spans="1:37" ht="13.5" thickBot="1" x14ac:dyDescent="0.25">
      <c r="B52" s="68" t="s">
        <v>129</v>
      </c>
      <c r="C52" s="69">
        <f t="shared" ref="C52:AK52" si="0">SUM(C11:C51)</f>
        <v>14</v>
      </c>
      <c r="D52" s="70">
        <f t="shared" si="0"/>
        <v>13</v>
      </c>
      <c r="E52" s="69">
        <f t="shared" si="0"/>
        <v>0</v>
      </c>
      <c r="F52" s="69">
        <f t="shared" si="0"/>
        <v>0</v>
      </c>
      <c r="G52" s="69">
        <f t="shared" si="0"/>
        <v>0</v>
      </c>
      <c r="H52" s="69">
        <f t="shared" si="0"/>
        <v>181.6</v>
      </c>
      <c r="I52" s="69">
        <f t="shared" si="0"/>
        <v>160.9</v>
      </c>
      <c r="J52" s="69">
        <f t="shared" si="0"/>
        <v>12</v>
      </c>
      <c r="K52" s="71">
        <f t="shared" si="0"/>
        <v>1</v>
      </c>
      <c r="L52" s="71">
        <f t="shared" si="0"/>
        <v>4.7</v>
      </c>
      <c r="M52" s="69">
        <f t="shared" si="0"/>
        <v>13.5</v>
      </c>
      <c r="N52" s="69">
        <f t="shared" si="0"/>
        <v>13.5</v>
      </c>
      <c r="O52" s="71">
        <f t="shared" si="0"/>
        <v>3</v>
      </c>
      <c r="P52" s="71">
        <f t="shared" si="0"/>
        <v>0</v>
      </c>
      <c r="Q52" s="69">
        <f t="shared" si="0"/>
        <v>0</v>
      </c>
      <c r="R52" s="69">
        <f t="shared" si="0"/>
        <v>3</v>
      </c>
      <c r="S52" s="69">
        <f t="shared" si="0"/>
        <v>5</v>
      </c>
      <c r="T52" s="70">
        <f t="shared" si="0"/>
        <v>3</v>
      </c>
      <c r="U52" s="70">
        <f t="shared" si="0"/>
        <v>0</v>
      </c>
      <c r="V52" s="69">
        <f t="shared" si="0"/>
        <v>1</v>
      </c>
      <c r="W52" s="69">
        <f t="shared" si="0"/>
        <v>12</v>
      </c>
      <c r="X52" s="69">
        <f t="shared" si="0"/>
        <v>11</v>
      </c>
      <c r="Y52" s="69">
        <f t="shared" si="0"/>
        <v>0</v>
      </c>
      <c r="Z52" s="69">
        <f t="shared" si="0"/>
        <v>0</v>
      </c>
      <c r="AA52" s="69">
        <f t="shared" si="0"/>
        <v>1</v>
      </c>
      <c r="AB52" s="69">
        <f t="shared" si="0"/>
        <v>0</v>
      </c>
      <c r="AC52" s="69">
        <f t="shared" si="0"/>
        <v>0</v>
      </c>
      <c r="AD52" s="71">
        <f t="shared" si="0"/>
        <v>0</v>
      </c>
      <c r="AE52" s="71">
        <f t="shared" si="0"/>
        <v>0</v>
      </c>
      <c r="AF52" s="69">
        <f t="shared" si="0"/>
        <v>0</v>
      </c>
      <c r="AG52" s="69">
        <f t="shared" si="0"/>
        <v>79</v>
      </c>
      <c r="AH52" s="69">
        <f t="shared" si="0"/>
        <v>75</v>
      </c>
      <c r="AI52" s="69">
        <f t="shared" si="0"/>
        <v>8</v>
      </c>
      <c r="AJ52" s="70">
        <f t="shared" si="0"/>
        <v>0</v>
      </c>
      <c r="AK52" s="72">
        <f t="shared" si="0"/>
        <v>0</v>
      </c>
    </row>
    <row r="53" spans="1:37" x14ac:dyDescent="0.2">
      <c r="H53" t="s">
        <v>184</v>
      </c>
      <c r="Q53" s="52"/>
      <c r="S53" s="52"/>
      <c r="AF53" s="52"/>
    </row>
    <row r="56" spans="1:37" x14ac:dyDescent="0.2">
      <c r="B56" t="s">
        <v>127</v>
      </c>
    </row>
  </sheetData>
  <mergeCells count="682">
    <mergeCell ref="AK43:AK44"/>
    <mergeCell ref="B7:B8"/>
    <mergeCell ref="C7:G7"/>
    <mergeCell ref="H7:L7"/>
    <mergeCell ref="M7:Q7"/>
    <mergeCell ref="R7:V7"/>
    <mergeCell ref="W7:AA7"/>
    <mergeCell ref="AB7:AF7"/>
    <mergeCell ref="AF43:AF44"/>
    <mergeCell ref="AG43:AG44"/>
    <mergeCell ref="AH43:AH44"/>
    <mergeCell ref="AI43:AI44"/>
    <mergeCell ref="AA43:AA44"/>
    <mergeCell ref="AB43:AB44"/>
    <mergeCell ref="AC43:AC44"/>
    <mergeCell ref="AD43:AD44"/>
    <mergeCell ref="V43:V44"/>
    <mergeCell ref="W43:W44"/>
    <mergeCell ref="X43:X44"/>
    <mergeCell ref="Y43:Y44"/>
    <mergeCell ref="R43:R44"/>
    <mergeCell ref="S43:S44"/>
    <mergeCell ref="T43:T44"/>
    <mergeCell ref="U43:U44"/>
    <mergeCell ref="L43:L44"/>
    <mergeCell ref="M43:M44"/>
    <mergeCell ref="N43:N44"/>
    <mergeCell ref="O43:O44"/>
    <mergeCell ref="AH41:AH42"/>
    <mergeCell ref="AI41:AI42"/>
    <mergeCell ref="AF41:AF42"/>
    <mergeCell ref="AG41:AG42"/>
    <mergeCell ref="X41:X42"/>
    <mergeCell ref="Y41:Y42"/>
    <mergeCell ref="AE41:AE42"/>
    <mergeCell ref="AE43:AE44"/>
    <mergeCell ref="AK41:AK42"/>
    <mergeCell ref="C43:C44"/>
    <mergeCell ref="D43:D44"/>
    <mergeCell ref="E43:E44"/>
    <mergeCell ref="G43:G44"/>
    <mergeCell ref="H43:H44"/>
    <mergeCell ref="I43:I44"/>
    <mergeCell ref="J43:J44"/>
    <mergeCell ref="AC41:AC42"/>
    <mergeCell ref="AD41:AD42"/>
    <mergeCell ref="AA41:AA42"/>
    <mergeCell ref="AB41:AB42"/>
    <mergeCell ref="S41:S42"/>
    <mergeCell ref="T41:T42"/>
    <mergeCell ref="V41:V42"/>
    <mergeCell ref="W41:W42"/>
    <mergeCell ref="Z41:Z42"/>
    <mergeCell ref="U41:U42"/>
    <mergeCell ref="N41:N42"/>
    <mergeCell ref="O41:O42"/>
    <mergeCell ref="Q41:Q42"/>
    <mergeCell ref="R41:R42"/>
    <mergeCell ref="P41:P42"/>
    <mergeCell ref="P43:P44"/>
    <mergeCell ref="AK39:AK40"/>
    <mergeCell ref="C41:C42"/>
    <mergeCell ref="D41:D42"/>
    <mergeCell ref="E41:E42"/>
    <mergeCell ref="G41:G42"/>
    <mergeCell ref="H41:H42"/>
    <mergeCell ref="I41:I42"/>
    <mergeCell ref="J41:J42"/>
    <mergeCell ref="L41:L42"/>
    <mergeCell ref="M41:M42"/>
    <mergeCell ref="V39:V40"/>
    <mergeCell ref="W39:W40"/>
    <mergeCell ref="Q39:Q40"/>
    <mergeCell ref="R39:R40"/>
    <mergeCell ref="S39:S40"/>
    <mergeCell ref="T39:T40"/>
    <mergeCell ref="X39:X40"/>
    <mergeCell ref="Y39:Y40"/>
    <mergeCell ref="AH39:AH40"/>
    <mergeCell ref="AI39:AI40"/>
    <mergeCell ref="AA39:AA40"/>
    <mergeCell ref="AB39:AB40"/>
    <mergeCell ref="AC39:AC40"/>
    <mergeCell ref="AD39:AD40"/>
    <mergeCell ref="AF39:AF40"/>
    <mergeCell ref="AG39:AG40"/>
    <mergeCell ref="L39:L40"/>
    <mergeCell ref="M39:M40"/>
    <mergeCell ref="N39:N40"/>
    <mergeCell ref="O39:O40"/>
    <mergeCell ref="AH37:AH38"/>
    <mergeCell ref="AI37:AI38"/>
    <mergeCell ref="AF37:AF38"/>
    <mergeCell ref="AG37:AG38"/>
    <mergeCell ref="X37:X38"/>
    <mergeCell ref="Y37:Y38"/>
    <mergeCell ref="P37:P38"/>
    <mergeCell ref="P39:P40"/>
    <mergeCell ref="AE39:AE40"/>
    <mergeCell ref="AK37:AK38"/>
    <mergeCell ref="C39:C40"/>
    <mergeCell ref="D39:D40"/>
    <mergeCell ref="E39:E40"/>
    <mergeCell ref="G39:G40"/>
    <mergeCell ref="H39:H40"/>
    <mergeCell ref="I39:I40"/>
    <mergeCell ref="J39:J40"/>
    <mergeCell ref="AC37:AC38"/>
    <mergeCell ref="AD37:AD38"/>
    <mergeCell ref="AA37:AA38"/>
    <mergeCell ref="AB37:AB38"/>
    <mergeCell ref="S37:S38"/>
    <mergeCell ref="T37:T38"/>
    <mergeCell ref="V37:V38"/>
    <mergeCell ref="W37:W38"/>
    <mergeCell ref="N37:N38"/>
    <mergeCell ref="O37:O38"/>
    <mergeCell ref="Q37:Q38"/>
    <mergeCell ref="R37:R38"/>
    <mergeCell ref="AJ37:AJ38"/>
    <mergeCell ref="AE37:AE38"/>
    <mergeCell ref="U37:U38"/>
    <mergeCell ref="U39:U40"/>
    <mergeCell ref="AK35:AK36"/>
    <mergeCell ref="C37:C38"/>
    <mergeCell ref="D37:D38"/>
    <mergeCell ref="E37:E38"/>
    <mergeCell ref="G37:G38"/>
    <mergeCell ref="H37:H38"/>
    <mergeCell ref="I37:I38"/>
    <mergeCell ref="J37:J38"/>
    <mergeCell ref="L37:L38"/>
    <mergeCell ref="M37:M38"/>
    <mergeCell ref="AF35:AF36"/>
    <mergeCell ref="AG35:AG36"/>
    <mergeCell ref="V35:V36"/>
    <mergeCell ref="W35:W36"/>
    <mergeCell ref="X35:X36"/>
    <mergeCell ref="Y35:Y36"/>
    <mergeCell ref="AH35:AH36"/>
    <mergeCell ref="AI35:AI36"/>
    <mergeCell ref="AA35:AA36"/>
    <mergeCell ref="AB35:AB36"/>
    <mergeCell ref="AC35:AC36"/>
    <mergeCell ref="AD35:AD36"/>
    <mergeCell ref="Q35:Q36"/>
    <mergeCell ref="R35:R36"/>
    <mergeCell ref="M35:M36"/>
    <mergeCell ref="N35:N36"/>
    <mergeCell ref="O35:O36"/>
    <mergeCell ref="P35:P36"/>
    <mergeCell ref="AH33:AH34"/>
    <mergeCell ref="AI33:AI34"/>
    <mergeCell ref="AF33:AF34"/>
    <mergeCell ref="AG33:AG34"/>
    <mergeCell ref="X33:X34"/>
    <mergeCell ref="Y33:Y34"/>
    <mergeCell ref="AA33:AA34"/>
    <mergeCell ref="AB33:AB34"/>
    <mergeCell ref="AK33:AK34"/>
    <mergeCell ref="C35:C36"/>
    <mergeCell ref="D35:D36"/>
    <mergeCell ref="E35:E36"/>
    <mergeCell ref="G35:G36"/>
    <mergeCell ref="H35:H36"/>
    <mergeCell ref="I35:I36"/>
    <mergeCell ref="J35:J36"/>
    <mergeCell ref="AC33:AC34"/>
    <mergeCell ref="AD33:AD34"/>
    <mergeCell ref="S33:S34"/>
    <mergeCell ref="T33:T34"/>
    <mergeCell ref="V33:V34"/>
    <mergeCell ref="W33:W34"/>
    <mergeCell ref="N33:N34"/>
    <mergeCell ref="O33:O34"/>
    <mergeCell ref="Q33:Q34"/>
    <mergeCell ref="R33:R34"/>
    <mergeCell ref="AE35:AE36"/>
    <mergeCell ref="K33:K34"/>
    <mergeCell ref="K35:K36"/>
    <mergeCell ref="S35:S36"/>
    <mergeCell ref="T35:T36"/>
    <mergeCell ref="L35:L36"/>
    <mergeCell ref="C33:C34"/>
    <mergeCell ref="D33:D34"/>
    <mergeCell ref="E33:E34"/>
    <mergeCell ref="G33:G34"/>
    <mergeCell ref="H33:H34"/>
    <mergeCell ref="I33:I34"/>
    <mergeCell ref="J33:J34"/>
    <mergeCell ref="L33:L34"/>
    <mergeCell ref="M33:M34"/>
    <mergeCell ref="O31:O32"/>
    <mergeCell ref="AH29:AH30"/>
    <mergeCell ref="AI29:AI30"/>
    <mergeCell ref="AF29:AF30"/>
    <mergeCell ref="AG29:AG30"/>
    <mergeCell ref="X29:X30"/>
    <mergeCell ref="Y29:Y30"/>
    <mergeCell ref="AK31:AK32"/>
    <mergeCell ref="Y31:Y32"/>
    <mergeCell ref="AH31:AH32"/>
    <mergeCell ref="AI31:AI32"/>
    <mergeCell ref="AA31:AA32"/>
    <mergeCell ref="AB31:AB32"/>
    <mergeCell ref="AC31:AC32"/>
    <mergeCell ref="AD31:AD32"/>
    <mergeCell ref="AF31:AF32"/>
    <mergeCell ref="AG31:AG32"/>
    <mergeCell ref="R31:R32"/>
    <mergeCell ref="S31:S32"/>
    <mergeCell ref="T31:T32"/>
    <mergeCell ref="V31:V32"/>
    <mergeCell ref="AK29:AK30"/>
    <mergeCell ref="C31:C32"/>
    <mergeCell ref="D31:D32"/>
    <mergeCell ref="E31:E32"/>
    <mergeCell ref="G31:G32"/>
    <mergeCell ref="H31:H32"/>
    <mergeCell ref="I31:I32"/>
    <mergeCell ref="J31:J32"/>
    <mergeCell ref="AC29:AC30"/>
    <mergeCell ref="AD29:AD30"/>
    <mergeCell ref="AA29:AA30"/>
    <mergeCell ref="AB29:AB30"/>
    <mergeCell ref="S29:S30"/>
    <mergeCell ref="T29:T30"/>
    <mergeCell ref="V29:V30"/>
    <mergeCell ref="W29:W30"/>
    <mergeCell ref="N29:N30"/>
    <mergeCell ref="O29:O30"/>
    <mergeCell ref="Q29:Q30"/>
    <mergeCell ref="R29:R30"/>
    <mergeCell ref="K29:K30"/>
    <mergeCell ref="K31:K32"/>
    <mergeCell ref="W31:W32"/>
    <mergeCell ref="X31:X32"/>
    <mergeCell ref="N31:N32"/>
    <mergeCell ref="AK27:AK28"/>
    <mergeCell ref="C29:C30"/>
    <mergeCell ref="D29:D30"/>
    <mergeCell ref="E29:E30"/>
    <mergeCell ref="G29:G30"/>
    <mergeCell ref="H29:H30"/>
    <mergeCell ref="I29:I30"/>
    <mergeCell ref="J29:J30"/>
    <mergeCell ref="L29:L30"/>
    <mergeCell ref="M29:M30"/>
    <mergeCell ref="AF27:AF28"/>
    <mergeCell ref="AG27:AG28"/>
    <mergeCell ref="V27:V28"/>
    <mergeCell ref="W27:W28"/>
    <mergeCell ref="X27:X28"/>
    <mergeCell ref="Y27:Y28"/>
    <mergeCell ref="AH27:AH28"/>
    <mergeCell ref="AI27:AI28"/>
    <mergeCell ref="AA27:AA28"/>
    <mergeCell ref="AB27:AB28"/>
    <mergeCell ref="AC27:AC28"/>
    <mergeCell ref="AD27:AD28"/>
    <mergeCell ref="Q27:Q28"/>
    <mergeCell ref="R27:R28"/>
    <mergeCell ref="AH25:AH26"/>
    <mergeCell ref="AI25:AI26"/>
    <mergeCell ref="AF25:AF26"/>
    <mergeCell ref="AG25:AG26"/>
    <mergeCell ref="X25:X26"/>
    <mergeCell ref="Y25:Y26"/>
    <mergeCell ref="AA25:AA26"/>
    <mergeCell ref="AB25:AB26"/>
    <mergeCell ref="Z25:Z26"/>
    <mergeCell ref="AK25:AK26"/>
    <mergeCell ref="C27:C28"/>
    <mergeCell ref="D27:D28"/>
    <mergeCell ref="E27:E28"/>
    <mergeCell ref="G27:G28"/>
    <mergeCell ref="H27:H28"/>
    <mergeCell ref="I27:I28"/>
    <mergeCell ref="J27:J28"/>
    <mergeCell ref="AC25:AC26"/>
    <mergeCell ref="AD25:AD26"/>
    <mergeCell ref="S25:S26"/>
    <mergeCell ref="T25:T26"/>
    <mergeCell ref="V25:V26"/>
    <mergeCell ref="W25:W26"/>
    <mergeCell ref="N25:N26"/>
    <mergeCell ref="O25:O26"/>
    <mergeCell ref="Q25:Q26"/>
    <mergeCell ref="R25:R26"/>
    <mergeCell ref="U25:U26"/>
    <mergeCell ref="K25:K26"/>
    <mergeCell ref="K27:K28"/>
    <mergeCell ref="S27:S28"/>
    <mergeCell ref="T27:T28"/>
    <mergeCell ref="L27:L28"/>
    <mergeCell ref="AK23:AK24"/>
    <mergeCell ref="C25:C26"/>
    <mergeCell ref="D25:D26"/>
    <mergeCell ref="E25:E26"/>
    <mergeCell ref="G25:G26"/>
    <mergeCell ref="H25:H26"/>
    <mergeCell ref="I25:I26"/>
    <mergeCell ref="J25:J26"/>
    <mergeCell ref="L25:L26"/>
    <mergeCell ref="M25:M26"/>
    <mergeCell ref="V23:V24"/>
    <mergeCell ref="W23:W24"/>
    <mergeCell ref="X23:X24"/>
    <mergeCell ref="Y23:Y24"/>
    <mergeCell ref="AH23:AH24"/>
    <mergeCell ref="AI23:AI24"/>
    <mergeCell ref="AA23:AA24"/>
    <mergeCell ref="AB23:AB24"/>
    <mergeCell ref="AC23:AC24"/>
    <mergeCell ref="AD23:AD24"/>
    <mergeCell ref="AF23:AF24"/>
    <mergeCell ref="AG23:AG24"/>
    <mergeCell ref="R23:R24"/>
    <mergeCell ref="S23:S24"/>
    <mergeCell ref="AJ35:AJ36"/>
    <mergeCell ref="AE25:AE26"/>
    <mergeCell ref="AE27:AE28"/>
    <mergeCell ref="AE29:AE30"/>
    <mergeCell ref="AE31:AE32"/>
    <mergeCell ref="L23:L24"/>
    <mergeCell ref="M23:M24"/>
    <mergeCell ref="N23:N24"/>
    <mergeCell ref="O23:O24"/>
    <mergeCell ref="AJ25:AJ26"/>
    <mergeCell ref="AJ27:AJ28"/>
    <mergeCell ref="AJ29:AJ30"/>
    <mergeCell ref="AJ31:AJ32"/>
    <mergeCell ref="AJ33:AJ34"/>
    <mergeCell ref="AJ23:AJ24"/>
    <mergeCell ref="AE23:AE24"/>
    <mergeCell ref="Z23:Z24"/>
    <mergeCell ref="U23:U24"/>
    <mergeCell ref="U35:U36"/>
    <mergeCell ref="P31:P32"/>
    <mergeCell ref="P33:P34"/>
    <mergeCell ref="M27:M28"/>
    <mergeCell ref="N27:N28"/>
    <mergeCell ref="O27:O28"/>
    <mergeCell ref="AH21:AH22"/>
    <mergeCell ref="AI21:AI22"/>
    <mergeCell ref="AF21:AF22"/>
    <mergeCell ref="AG21:AG22"/>
    <mergeCell ref="X21:X22"/>
    <mergeCell ref="Y21:Y22"/>
    <mergeCell ref="AK21:AK22"/>
    <mergeCell ref="C23:C24"/>
    <mergeCell ref="D23:D24"/>
    <mergeCell ref="E23:E24"/>
    <mergeCell ref="G23:G24"/>
    <mergeCell ref="H23:H24"/>
    <mergeCell ref="I23:I24"/>
    <mergeCell ref="J23:J24"/>
    <mergeCell ref="AC21:AC22"/>
    <mergeCell ref="AD21:AD22"/>
    <mergeCell ref="AA21:AA22"/>
    <mergeCell ref="AB21:AB22"/>
    <mergeCell ref="S21:S22"/>
    <mergeCell ref="T21:T22"/>
    <mergeCell ref="V21:V22"/>
    <mergeCell ref="W21:W22"/>
    <mergeCell ref="Q21:Q22"/>
    <mergeCell ref="R21:R22"/>
    <mergeCell ref="C21:C22"/>
    <mergeCell ref="D21:D22"/>
    <mergeCell ref="E21:E22"/>
    <mergeCell ref="G21:G22"/>
    <mergeCell ref="H21:H22"/>
    <mergeCell ref="X17:X18"/>
    <mergeCell ref="Y17:Y18"/>
    <mergeCell ref="AA17:AA18"/>
    <mergeCell ref="AB17:AB18"/>
    <mergeCell ref="I21:I22"/>
    <mergeCell ref="J21:J22"/>
    <mergeCell ref="L21:L22"/>
    <mergeCell ref="M21:M22"/>
    <mergeCell ref="N21:N22"/>
    <mergeCell ref="O21:O22"/>
    <mergeCell ref="N17:N18"/>
    <mergeCell ref="O17:O18"/>
    <mergeCell ref="Q17:Q18"/>
    <mergeCell ref="R17:R18"/>
    <mergeCell ref="F17:F18"/>
    <mergeCell ref="F21:F22"/>
    <mergeCell ref="C19:C20"/>
    <mergeCell ref="AK17:AK18"/>
    <mergeCell ref="AC17:AC18"/>
    <mergeCell ref="AD17:AD18"/>
    <mergeCell ref="AH17:AH18"/>
    <mergeCell ref="AI17:AI18"/>
    <mergeCell ref="AF17:AF18"/>
    <mergeCell ref="AG17:AG18"/>
    <mergeCell ref="S17:S18"/>
    <mergeCell ref="T17:T18"/>
    <mergeCell ref="V17:V18"/>
    <mergeCell ref="W17:W18"/>
    <mergeCell ref="AE17:AE18"/>
    <mergeCell ref="AK47:AK48"/>
    <mergeCell ref="C17:C18"/>
    <mergeCell ref="D17:D18"/>
    <mergeCell ref="E17:E18"/>
    <mergeCell ref="G17:G18"/>
    <mergeCell ref="H17:H18"/>
    <mergeCell ref="I17:I18"/>
    <mergeCell ref="J17:J18"/>
    <mergeCell ref="L17:L18"/>
    <mergeCell ref="M17:M18"/>
    <mergeCell ref="W47:W48"/>
    <mergeCell ref="X47:X48"/>
    <mergeCell ref="Y47:Y48"/>
    <mergeCell ref="AH47:AH48"/>
    <mergeCell ref="AI47:AI48"/>
    <mergeCell ref="AA47:AA48"/>
    <mergeCell ref="AB47:AB48"/>
    <mergeCell ref="AC47:AC48"/>
    <mergeCell ref="AD47:AD48"/>
    <mergeCell ref="AF47:AF48"/>
    <mergeCell ref="AG47:AG48"/>
    <mergeCell ref="R47:R48"/>
    <mergeCell ref="S47:S48"/>
    <mergeCell ref="T47:T48"/>
    <mergeCell ref="C47:C48"/>
    <mergeCell ref="D47:D48"/>
    <mergeCell ref="E47:E48"/>
    <mergeCell ref="G47:G48"/>
    <mergeCell ref="H47:H48"/>
    <mergeCell ref="I47:I48"/>
    <mergeCell ref="S45:S46"/>
    <mergeCell ref="T45:T46"/>
    <mergeCell ref="V45:V46"/>
    <mergeCell ref="U47:U48"/>
    <mergeCell ref="P47:P48"/>
    <mergeCell ref="K45:K46"/>
    <mergeCell ref="K47:K48"/>
    <mergeCell ref="F47:F48"/>
    <mergeCell ref="J47:J48"/>
    <mergeCell ref="L47:L48"/>
    <mergeCell ref="M47:M48"/>
    <mergeCell ref="N47:N48"/>
    <mergeCell ref="O47:O48"/>
    <mergeCell ref="V47:V48"/>
    <mergeCell ref="F45:F46"/>
    <mergeCell ref="AK45:AK46"/>
    <mergeCell ref="AH45:AH46"/>
    <mergeCell ref="AI45:AI46"/>
    <mergeCell ref="AF45:AF46"/>
    <mergeCell ref="AG45:AG46"/>
    <mergeCell ref="U45:U46"/>
    <mergeCell ref="N45:N46"/>
    <mergeCell ref="O45:O46"/>
    <mergeCell ref="Q45:Q46"/>
    <mergeCell ref="R45:R46"/>
    <mergeCell ref="P45:P46"/>
    <mergeCell ref="AB45:AB46"/>
    <mergeCell ref="AC45:AC46"/>
    <mergeCell ref="AD45:AD46"/>
    <mergeCell ref="X45:X46"/>
    <mergeCell ref="Y45:Y46"/>
    <mergeCell ref="W45:W46"/>
    <mergeCell ref="AE45:AE46"/>
    <mergeCell ref="AK15:AK16"/>
    <mergeCell ref="C45:C46"/>
    <mergeCell ref="D45:D46"/>
    <mergeCell ref="E45:E46"/>
    <mergeCell ref="G45:G46"/>
    <mergeCell ref="H45:H46"/>
    <mergeCell ref="I45:I46"/>
    <mergeCell ref="J45:J46"/>
    <mergeCell ref="L45:L46"/>
    <mergeCell ref="M45:M46"/>
    <mergeCell ref="AF15:AF16"/>
    <mergeCell ref="AG15:AG16"/>
    <mergeCell ref="V15:V16"/>
    <mergeCell ref="W15:W16"/>
    <mergeCell ref="X15:X16"/>
    <mergeCell ref="Y15:Y16"/>
    <mergeCell ref="AH15:AH16"/>
    <mergeCell ref="AI15:AI16"/>
    <mergeCell ref="AA15:AA16"/>
    <mergeCell ref="AB15:AB16"/>
    <mergeCell ref="AC15:AC16"/>
    <mergeCell ref="AD15:AD16"/>
    <mergeCell ref="Q15:Q16"/>
    <mergeCell ref="R15:R16"/>
    <mergeCell ref="T15:T16"/>
    <mergeCell ref="L15:L16"/>
    <mergeCell ref="M15:M16"/>
    <mergeCell ref="N15:N16"/>
    <mergeCell ref="O15:O16"/>
    <mergeCell ref="AH13:AH14"/>
    <mergeCell ref="AI13:AI14"/>
    <mergeCell ref="AF13:AF14"/>
    <mergeCell ref="AG13:AG14"/>
    <mergeCell ref="X13:X14"/>
    <mergeCell ref="Y13:Y14"/>
    <mergeCell ref="AA13:AA14"/>
    <mergeCell ref="AB13:AB14"/>
    <mergeCell ref="X11:X12"/>
    <mergeCell ref="Y11:Y12"/>
    <mergeCell ref="L11:L12"/>
    <mergeCell ref="AK13:AK14"/>
    <mergeCell ref="C15:C16"/>
    <mergeCell ref="D15:D16"/>
    <mergeCell ref="E15:E16"/>
    <mergeCell ref="G15:G16"/>
    <mergeCell ref="H15:H16"/>
    <mergeCell ref="I15:I16"/>
    <mergeCell ref="J15:J16"/>
    <mergeCell ref="AC13:AC14"/>
    <mergeCell ref="AD13:AD14"/>
    <mergeCell ref="S13:S14"/>
    <mergeCell ref="T13:T14"/>
    <mergeCell ref="V13:V14"/>
    <mergeCell ref="W13:W14"/>
    <mergeCell ref="N13:N14"/>
    <mergeCell ref="O13:O14"/>
    <mergeCell ref="Q13:Q14"/>
    <mergeCell ref="R13:R14"/>
    <mergeCell ref="F13:F14"/>
    <mergeCell ref="F15:F16"/>
    <mergeCell ref="S15:S16"/>
    <mergeCell ref="B9:B10"/>
    <mergeCell ref="C11:C12"/>
    <mergeCell ref="D11:D12"/>
    <mergeCell ref="E11:E12"/>
    <mergeCell ref="F11:F12"/>
    <mergeCell ref="AK11:AK12"/>
    <mergeCell ref="C13:C14"/>
    <mergeCell ref="D13:D14"/>
    <mergeCell ref="E13:E14"/>
    <mergeCell ref="G13:G14"/>
    <mergeCell ref="H13:H14"/>
    <mergeCell ref="I13:I14"/>
    <mergeCell ref="J13:J14"/>
    <mergeCell ref="L13:L14"/>
    <mergeCell ref="M13:M14"/>
    <mergeCell ref="AI11:AI12"/>
    <mergeCell ref="AA11:AA12"/>
    <mergeCell ref="AB11:AB12"/>
    <mergeCell ref="AC11:AC12"/>
    <mergeCell ref="AD11:AD12"/>
    <mergeCell ref="AF11:AF12"/>
    <mergeCell ref="AG11:AG12"/>
    <mergeCell ref="S11:S12"/>
    <mergeCell ref="T11:T12"/>
    <mergeCell ref="AG7:AK7"/>
    <mergeCell ref="AJ21:AJ22"/>
    <mergeCell ref="AE21:AE22"/>
    <mergeCell ref="Z21:Z22"/>
    <mergeCell ref="U21:U22"/>
    <mergeCell ref="P21:P22"/>
    <mergeCell ref="Q47:Q48"/>
    <mergeCell ref="Q43:Q44"/>
    <mergeCell ref="Q31:Q32"/>
    <mergeCell ref="Q23:Q24"/>
    <mergeCell ref="Q11:Q12"/>
    <mergeCell ref="AJ11:AJ12"/>
    <mergeCell ref="AJ13:AJ14"/>
    <mergeCell ref="AJ15:AJ16"/>
    <mergeCell ref="AJ17:AJ18"/>
    <mergeCell ref="R11:R12"/>
    <mergeCell ref="AJ39:AJ40"/>
    <mergeCell ref="AJ41:AJ42"/>
    <mergeCell ref="AJ43:AJ44"/>
    <mergeCell ref="AJ45:AJ46"/>
    <mergeCell ref="AJ47:AJ48"/>
    <mergeCell ref="AE11:AE12"/>
    <mergeCell ref="AE13:AE14"/>
    <mergeCell ref="AE15:AE16"/>
    <mergeCell ref="AE47:AE48"/>
    <mergeCell ref="Z11:Z12"/>
    <mergeCell ref="Z13:Z14"/>
    <mergeCell ref="Z15:Z16"/>
    <mergeCell ref="Z17:Z18"/>
    <mergeCell ref="AA45:AA46"/>
    <mergeCell ref="Z43:Z44"/>
    <mergeCell ref="Z45:Z46"/>
    <mergeCell ref="Z47:Z48"/>
    <mergeCell ref="Z39:Z40"/>
    <mergeCell ref="Z35:Z36"/>
    <mergeCell ref="Z37:Z38"/>
    <mergeCell ref="AE33:AE34"/>
    <mergeCell ref="F23:F24"/>
    <mergeCell ref="F25:F26"/>
    <mergeCell ref="F27:F28"/>
    <mergeCell ref="F29:F30"/>
    <mergeCell ref="F31:F32"/>
    <mergeCell ref="F33:F34"/>
    <mergeCell ref="F37:F38"/>
    <mergeCell ref="P11:P12"/>
    <mergeCell ref="P13:P14"/>
    <mergeCell ref="P15:P16"/>
    <mergeCell ref="P17:P18"/>
    <mergeCell ref="P23:P24"/>
    <mergeCell ref="P25:P26"/>
    <mergeCell ref="P27:P28"/>
    <mergeCell ref="P29:P30"/>
    <mergeCell ref="M11:M12"/>
    <mergeCell ref="N11:N12"/>
    <mergeCell ref="O11:O12"/>
    <mergeCell ref="G11:G12"/>
    <mergeCell ref="H11:H12"/>
    <mergeCell ref="I11:I12"/>
    <mergeCell ref="J11:J12"/>
    <mergeCell ref="K11:K12"/>
    <mergeCell ref="M31:M32"/>
    <mergeCell ref="F39:F40"/>
    <mergeCell ref="F41:F42"/>
    <mergeCell ref="F43:F44"/>
    <mergeCell ref="K39:K40"/>
    <mergeCell ref="K41:K42"/>
    <mergeCell ref="K43:K44"/>
    <mergeCell ref="K23:K24"/>
    <mergeCell ref="AA19:AA20"/>
    <mergeCell ref="AB19:AB20"/>
    <mergeCell ref="W19:W20"/>
    <mergeCell ref="K37:K38"/>
    <mergeCell ref="K21:K22"/>
    <mergeCell ref="U27:U28"/>
    <mergeCell ref="Z27:Z28"/>
    <mergeCell ref="Z29:Z30"/>
    <mergeCell ref="U29:U30"/>
    <mergeCell ref="U31:U32"/>
    <mergeCell ref="U33:U34"/>
    <mergeCell ref="Z31:Z32"/>
    <mergeCell ref="Z33:Z34"/>
    <mergeCell ref="X19:X20"/>
    <mergeCell ref="Y19:Y20"/>
    <mergeCell ref="T23:T24"/>
    <mergeCell ref="L31:L32"/>
    <mergeCell ref="M8:Q8"/>
    <mergeCell ref="H8:L8"/>
    <mergeCell ref="AI19:AI20"/>
    <mergeCell ref="L19:L20"/>
    <mergeCell ref="M19:M20"/>
    <mergeCell ref="N19:N20"/>
    <mergeCell ref="O19:O20"/>
    <mergeCell ref="V19:V20"/>
    <mergeCell ref="AK19:AK20"/>
    <mergeCell ref="AC19:AC20"/>
    <mergeCell ref="AD19:AD20"/>
    <mergeCell ref="AF19:AF20"/>
    <mergeCell ref="AG19:AG20"/>
    <mergeCell ref="AH19:AH20"/>
    <mergeCell ref="K13:K14"/>
    <mergeCell ref="K15:K16"/>
    <mergeCell ref="K17:K18"/>
    <mergeCell ref="U11:U12"/>
    <mergeCell ref="U13:U14"/>
    <mergeCell ref="U15:U16"/>
    <mergeCell ref="U17:U18"/>
    <mergeCell ref="AH11:AH12"/>
    <mergeCell ref="V11:V12"/>
    <mergeCell ref="W11:W12"/>
    <mergeCell ref="AL43:AL44"/>
    <mergeCell ref="F19:F20"/>
    <mergeCell ref="K19:K20"/>
    <mergeCell ref="P19:P20"/>
    <mergeCell ref="U19:U20"/>
    <mergeCell ref="C8:G8"/>
    <mergeCell ref="F35:F36"/>
    <mergeCell ref="R19:R20"/>
    <mergeCell ref="S19:S20"/>
    <mergeCell ref="T19:T20"/>
    <mergeCell ref="Z19:Z20"/>
    <mergeCell ref="AE19:AE20"/>
    <mergeCell ref="AJ19:AJ20"/>
    <mergeCell ref="J19:J20"/>
    <mergeCell ref="Q19:Q20"/>
    <mergeCell ref="D19:D20"/>
    <mergeCell ref="E19:E20"/>
    <mergeCell ref="G19:G20"/>
    <mergeCell ref="H19:H20"/>
    <mergeCell ref="I19:I20"/>
    <mergeCell ref="AG8:AK8"/>
    <mergeCell ref="AB8:AF8"/>
    <mergeCell ref="W8:AA8"/>
    <mergeCell ref="R8:V8"/>
  </mergeCells>
  <phoneticPr fontId="0" type="noConversion"/>
  <pageMargins left="0.75" right="0.75" top="1" bottom="1" header="0.5" footer="0.5"/>
  <pageSetup paperSize="9" scale="3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7" workbookViewId="0">
      <selection activeCell="M19" sqref="M19"/>
    </sheetView>
  </sheetViews>
  <sheetFormatPr baseColWidth="10" defaultRowHeight="12.75" x14ac:dyDescent="0.2"/>
  <cols>
    <col min="2" max="2" width="43.85546875" customWidth="1"/>
  </cols>
  <sheetData>
    <row r="1" spans="1:19" ht="15.75" customHeight="1" x14ac:dyDescent="0.2">
      <c r="A1" s="1" t="s">
        <v>0</v>
      </c>
      <c r="B1" s="1" t="s">
        <v>159</v>
      </c>
    </row>
    <row r="5" spans="1:19" ht="38.25" customHeight="1" thickBot="1" x14ac:dyDescent="0.25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Q5" s="22"/>
    </row>
    <row r="6" spans="1:19" ht="12.75" customHeight="1" x14ac:dyDescent="0.2">
      <c r="B6" s="48"/>
      <c r="C6" s="178" t="s">
        <v>139</v>
      </c>
      <c r="D6" s="179"/>
      <c r="E6" s="179"/>
      <c r="F6" s="180"/>
      <c r="G6" s="184" t="s">
        <v>147</v>
      </c>
      <c r="H6" s="185"/>
      <c r="I6" s="185"/>
      <c r="J6" s="186"/>
      <c r="K6" s="178" t="s">
        <v>148</v>
      </c>
      <c r="L6" s="179"/>
      <c r="M6" s="180"/>
      <c r="N6" s="178" t="s">
        <v>149</v>
      </c>
      <c r="O6" s="180"/>
      <c r="P6" s="178" t="s">
        <v>140</v>
      </c>
      <c r="Q6" s="179"/>
      <c r="R6" s="179"/>
      <c r="S6" s="180"/>
    </row>
    <row r="7" spans="1:19" ht="12.75" customHeight="1" x14ac:dyDescent="0.2">
      <c r="B7" s="48"/>
      <c r="C7" s="181"/>
      <c r="D7" s="182"/>
      <c r="E7" s="182"/>
      <c r="F7" s="183"/>
      <c r="G7" s="187"/>
      <c r="H7" s="188"/>
      <c r="I7" s="188"/>
      <c r="J7" s="189"/>
      <c r="K7" s="181"/>
      <c r="L7" s="182"/>
      <c r="M7" s="183"/>
      <c r="N7" s="181"/>
      <c r="O7" s="183"/>
      <c r="P7" s="181"/>
      <c r="Q7" s="182"/>
      <c r="R7" s="182"/>
      <c r="S7" s="183"/>
    </row>
    <row r="8" spans="1:19" ht="25.5" customHeight="1" thickBot="1" x14ac:dyDescent="0.25">
      <c r="B8" s="48"/>
      <c r="C8" s="100" t="s">
        <v>145</v>
      </c>
      <c r="D8" s="100" t="s">
        <v>145</v>
      </c>
      <c r="E8" s="100" t="s">
        <v>145</v>
      </c>
      <c r="F8" s="100" t="s">
        <v>145</v>
      </c>
      <c r="G8" s="100" t="s">
        <v>145</v>
      </c>
      <c r="H8" s="100" t="s">
        <v>145</v>
      </c>
      <c r="I8" s="100" t="s">
        <v>145</v>
      </c>
      <c r="J8" s="100" t="s">
        <v>145</v>
      </c>
      <c r="K8" s="100" t="s">
        <v>145</v>
      </c>
      <c r="L8" s="100" t="s">
        <v>145</v>
      </c>
      <c r="M8" s="100" t="s">
        <v>145</v>
      </c>
      <c r="N8" s="100" t="s">
        <v>145</v>
      </c>
      <c r="O8" s="100" t="s">
        <v>145</v>
      </c>
      <c r="P8" s="100" t="s">
        <v>145</v>
      </c>
      <c r="Q8" s="100" t="s">
        <v>145</v>
      </c>
      <c r="R8" s="100" t="s">
        <v>145</v>
      </c>
      <c r="S8" s="100" t="s">
        <v>145</v>
      </c>
    </row>
    <row r="9" spans="1:19" ht="12.75" customHeight="1" thickBot="1" x14ac:dyDescent="0.25">
      <c r="B9" s="48"/>
      <c r="C9" s="99" t="s">
        <v>136</v>
      </c>
      <c r="D9" s="99" t="s">
        <v>146</v>
      </c>
      <c r="E9" s="99" t="s">
        <v>137</v>
      </c>
      <c r="F9" s="99" t="s">
        <v>138</v>
      </c>
      <c r="G9" s="99" t="s">
        <v>136</v>
      </c>
      <c r="H9" s="99" t="s">
        <v>146</v>
      </c>
      <c r="I9" s="99" t="s">
        <v>137</v>
      </c>
      <c r="J9" s="99" t="s">
        <v>138</v>
      </c>
      <c r="K9" s="99" t="s">
        <v>136</v>
      </c>
      <c r="L9" s="99" t="s">
        <v>146</v>
      </c>
      <c r="M9" s="99" t="s">
        <v>137</v>
      </c>
      <c r="N9" s="99" t="s">
        <v>137</v>
      </c>
      <c r="O9" s="99" t="s">
        <v>138</v>
      </c>
      <c r="P9" s="99" t="s">
        <v>141</v>
      </c>
      <c r="Q9" s="99" t="s">
        <v>142</v>
      </c>
      <c r="R9" s="99" t="s">
        <v>143</v>
      </c>
      <c r="S9" s="99" t="s">
        <v>144</v>
      </c>
    </row>
    <row r="10" spans="1:19" ht="12.75" customHeight="1" x14ac:dyDescent="0.2">
      <c r="B10" s="49" t="s">
        <v>216</v>
      </c>
      <c r="C10" s="25">
        <v>7.24</v>
      </c>
      <c r="D10" s="25">
        <v>27.64</v>
      </c>
      <c r="E10">
        <v>61.75</v>
      </c>
      <c r="F10" s="25">
        <v>80.209999999999994</v>
      </c>
      <c r="G10" s="77">
        <v>25.58</v>
      </c>
      <c r="H10" s="25">
        <v>72.62</v>
      </c>
      <c r="I10" s="77">
        <v>92.55</v>
      </c>
      <c r="J10" s="25">
        <v>95.88</v>
      </c>
      <c r="K10" s="77">
        <v>44.59</v>
      </c>
      <c r="L10" s="25">
        <v>84.02</v>
      </c>
      <c r="M10" s="77">
        <v>93.79</v>
      </c>
      <c r="N10" s="19">
        <v>90.4</v>
      </c>
      <c r="O10" s="25">
        <v>97.1</v>
      </c>
      <c r="P10" s="25">
        <v>17.239999999999998</v>
      </c>
      <c r="Q10" s="25">
        <v>53.45</v>
      </c>
      <c r="R10" s="19">
        <v>84.48</v>
      </c>
      <c r="S10" s="19">
        <v>95.69</v>
      </c>
    </row>
    <row r="11" spans="1:19" ht="25.5" customHeight="1" x14ac:dyDescent="0.2">
      <c r="B11" s="10" t="s">
        <v>123</v>
      </c>
      <c r="C11" s="13">
        <v>51</v>
      </c>
      <c r="D11" s="14">
        <v>86</v>
      </c>
      <c r="E11" s="51">
        <v>97</v>
      </c>
      <c r="F11" s="14">
        <v>100</v>
      </c>
      <c r="G11" s="51">
        <v>58</v>
      </c>
      <c r="H11" s="14">
        <v>93</v>
      </c>
      <c r="I11" s="51">
        <v>99</v>
      </c>
      <c r="J11" s="14">
        <v>100</v>
      </c>
      <c r="K11" s="51">
        <v>87</v>
      </c>
      <c r="L11" s="14">
        <v>98</v>
      </c>
      <c r="M11" s="51">
        <v>100</v>
      </c>
      <c r="N11" s="14">
        <v>65</v>
      </c>
      <c r="O11" s="14">
        <v>95</v>
      </c>
      <c r="P11" s="14">
        <v>19</v>
      </c>
      <c r="Q11" s="14">
        <v>45</v>
      </c>
      <c r="R11" s="14">
        <v>80</v>
      </c>
      <c r="S11" s="14">
        <v>100</v>
      </c>
    </row>
    <row r="12" spans="1:19" ht="12.75" customHeight="1" x14ac:dyDescent="0.2">
      <c r="B12" s="10" t="s">
        <v>124</v>
      </c>
      <c r="C12" s="48">
        <v>13</v>
      </c>
      <c r="D12" s="25">
        <v>30</v>
      </c>
      <c r="E12" s="76">
        <v>42</v>
      </c>
      <c r="F12" s="25">
        <v>69</v>
      </c>
      <c r="G12" s="76">
        <v>44</v>
      </c>
      <c r="H12" s="25">
        <v>75</v>
      </c>
      <c r="I12" s="76">
        <v>90</v>
      </c>
      <c r="J12" s="25">
        <v>95</v>
      </c>
      <c r="K12">
        <v>66</v>
      </c>
      <c r="L12" s="25">
        <v>94</v>
      </c>
      <c r="M12" s="77">
        <v>99</v>
      </c>
      <c r="N12" s="25">
        <v>72</v>
      </c>
      <c r="O12" s="25">
        <v>92</v>
      </c>
      <c r="P12" s="25">
        <v>2</v>
      </c>
      <c r="Q12" s="25">
        <v>24</v>
      </c>
      <c r="R12" s="25">
        <v>60</v>
      </c>
      <c r="S12" s="25">
        <v>95</v>
      </c>
    </row>
    <row r="13" spans="1:19" ht="12.75" customHeight="1" x14ac:dyDescent="0.2">
      <c r="B13" s="10" t="s">
        <v>83</v>
      </c>
      <c r="C13" s="13">
        <v>3.59</v>
      </c>
      <c r="D13" s="14">
        <v>19.989999999999998</v>
      </c>
      <c r="E13" s="51">
        <v>75.62</v>
      </c>
      <c r="F13" s="14">
        <v>98</v>
      </c>
      <c r="G13" s="51" t="s">
        <v>171</v>
      </c>
      <c r="H13" s="14" t="s">
        <v>171</v>
      </c>
      <c r="I13" s="51" t="s">
        <v>171</v>
      </c>
      <c r="J13" s="14" t="s">
        <v>171</v>
      </c>
      <c r="K13" s="51">
        <v>16.3</v>
      </c>
      <c r="L13" s="14">
        <v>87.76</v>
      </c>
      <c r="M13" s="51">
        <v>99.68</v>
      </c>
      <c r="N13" s="14">
        <v>9</v>
      </c>
      <c r="O13" s="14">
        <v>45</v>
      </c>
      <c r="P13" s="14"/>
      <c r="Q13" s="14"/>
      <c r="R13" s="14"/>
      <c r="S13" s="14"/>
    </row>
    <row r="14" spans="1:19" ht="12.75" customHeight="1" x14ac:dyDescent="0.2">
      <c r="B14" s="10" t="s">
        <v>132</v>
      </c>
      <c r="C14" s="13">
        <v>0.2</v>
      </c>
      <c r="D14" s="14">
        <v>5</v>
      </c>
      <c r="E14" s="51">
        <v>17.399999999999999</v>
      </c>
      <c r="F14" s="14">
        <v>46.5</v>
      </c>
      <c r="G14" s="51">
        <v>49.8</v>
      </c>
      <c r="H14" s="14">
        <v>89.9</v>
      </c>
      <c r="I14" s="51">
        <v>97.5</v>
      </c>
      <c r="J14" s="14">
        <v>99.1</v>
      </c>
      <c r="K14" s="51">
        <v>95</v>
      </c>
      <c r="L14" s="14">
        <v>97.4</v>
      </c>
      <c r="M14" s="51">
        <v>99.34</v>
      </c>
      <c r="N14" s="14">
        <v>68.11</v>
      </c>
      <c r="O14" s="14">
        <v>89.24</v>
      </c>
      <c r="P14" s="14">
        <v>0.5</v>
      </c>
      <c r="Q14" s="14">
        <v>1</v>
      </c>
      <c r="R14" s="14">
        <v>4</v>
      </c>
      <c r="S14" s="14">
        <v>25</v>
      </c>
    </row>
    <row r="15" spans="1:19" s="138" customFormat="1" ht="12.75" customHeight="1" x14ac:dyDescent="0.2">
      <c r="B15" s="137" t="s">
        <v>10</v>
      </c>
      <c r="C15" s="139">
        <v>9.6999999999999993</v>
      </c>
      <c r="D15" s="140">
        <v>42.8</v>
      </c>
      <c r="E15" s="141">
        <v>85.2</v>
      </c>
      <c r="F15" s="140">
        <v>97.4</v>
      </c>
      <c r="G15" s="141">
        <v>35.4</v>
      </c>
      <c r="H15" s="140">
        <v>84</v>
      </c>
      <c r="I15" s="141">
        <v>98</v>
      </c>
      <c r="J15" s="140">
        <v>99.7</v>
      </c>
      <c r="K15" s="141">
        <v>51.6</v>
      </c>
      <c r="L15" s="140">
        <v>95.3</v>
      </c>
      <c r="M15" s="141">
        <v>99.5</v>
      </c>
      <c r="N15" s="140">
        <v>94.7</v>
      </c>
      <c r="O15" s="140">
        <v>99.5</v>
      </c>
      <c r="P15" s="142">
        <v>4</v>
      </c>
      <c r="Q15" s="142">
        <v>56</v>
      </c>
      <c r="R15" s="142">
        <v>88</v>
      </c>
      <c r="S15" s="142">
        <v>99</v>
      </c>
    </row>
    <row r="16" spans="1:19" ht="12.75" customHeight="1" x14ac:dyDescent="0.2">
      <c r="B16" s="10" t="s">
        <v>11</v>
      </c>
      <c r="C16" s="13">
        <v>7.33</v>
      </c>
      <c r="D16" s="14">
        <v>30.78</v>
      </c>
      <c r="E16" s="51">
        <v>54.64</v>
      </c>
      <c r="F16" s="14">
        <v>80.81</v>
      </c>
      <c r="G16" s="51" t="s">
        <v>167</v>
      </c>
      <c r="H16" s="14"/>
      <c r="I16" s="51"/>
      <c r="J16" s="14"/>
      <c r="K16" s="51">
        <v>53.85</v>
      </c>
      <c r="L16" s="14">
        <v>95.95</v>
      </c>
      <c r="M16" s="51">
        <v>99.66</v>
      </c>
      <c r="N16" s="14">
        <v>59.52</v>
      </c>
      <c r="O16" s="14">
        <v>90.82</v>
      </c>
      <c r="P16" s="14">
        <v>100</v>
      </c>
      <c r="Q16" s="14"/>
      <c r="R16" s="14"/>
      <c r="S16" s="14"/>
    </row>
    <row r="17" spans="2:19" s="122" customFormat="1" ht="12.75" customHeight="1" x14ac:dyDescent="0.2">
      <c r="B17" s="118" t="s">
        <v>188</v>
      </c>
      <c r="C17" s="123">
        <v>2</v>
      </c>
      <c r="D17" s="124">
        <v>15.5</v>
      </c>
      <c r="E17" s="125">
        <v>19</v>
      </c>
      <c r="F17" s="124">
        <v>30.1</v>
      </c>
      <c r="G17" s="125">
        <v>10</v>
      </c>
      <c r="H17" s="124">
        <v>80</v>
      </c>
      <c r="I17" s="125">
        <v>100</v>
      </c>
      <c r="J17" s="124">
        <v>100</v>
      </c>
      <c r="K17" s="125">
        <v>17.3</v>
      </c>
      <c r="L17" s="124">
        <v>84.4</v>
      </c>
      <c r="M17" s="125">
        <v>99.7</v>
      </c>
      <c r="N17" s="124">
        <v>93.4</v>
      </c>
      <c r="O17" s="124">
        <v>99.4</v>
      </c>
      <c r="P17" s="124">
        <v>6.1</v>
      </c>
      <c r="Q17" s="124">
        <v>32.299999999999997</v>
      </c>
      <c r="R17" s="124">
        <v>50.8</v>
      </c>
      <c r="S17" s="124">
        <v>10.8</v>
      </c>
    </row>
    <row r="18" spans="2:19" ht="12.75" customHeight="1" x14ac:dyDescent="0.2">
      <c r="B18" s="86" t="s">
        <v>104</v>
      </c>
      <c r="C18" s="90">
        <v>4.5</v>
      </c>
      <c r="D18" s="91">
        <v>16.5</v>
      </c>
      <c r="E18" s="85">
        <v>46.5</v>
      </c>
      <c r="F18" s="91">
        <v>71.5</v>
      </c>
      <c r="G18" s="85"/>
      <c r="H18" s="91"/>
      <c r="I18" s="85"/>
      <c r="J18" s="91"/>
      <c r="K18" s="85">
        <v>15</v>
      </c>
      <c r="L18" s="91">
        <v>38</v>
      </c>
      <c r="M18" s="85">
        <v>68</v>
      </c>
      <c r="N18" s="91"/>
      <c r="O18" s="91"/>
      <c r="P18" s="91"/>
      <c r="Q18" s="91"/>
      <c r="R18" s="91"/>
      <c r="S18" s="91"/>
    </row>
    <row r="19" spans="2:19" ht="12.75" customHeight="1" x14ac:dyDescent="0.2">
      <c r="B19" s="10" t="s">
        <v>12</v>
      </c>
      <c r="C19" s="13">
        <v>16.3</v>
      </c>
      <c r="D19" s="14">
        <v>47.2</v>
      </c>
      <c r="E19" s="51">
        <v>75.3</v>
      </c>
      <c r="F19" s="14">
        <v>91.8</v>
      </c>
      <c r="G19" s="51">
        <v>44.6</v>
      </c>
      <c r="H19" s="14">
        <v>84.8</v>
      </c>
      <c r="I19" s="51">
        <v>96.5</v>
      </c>
      <c r="J19" s="14">
        <v>98.8</v>
      </c>
      <c r="K19" s="51">
        <v>68.099999999999994</v>
      </c>
      <c r="L19" s="14">
        <v>82.5</v>
      </c>
      <c r="M19" s="51">
        <v>89.3</v>
      </c>
      <c r="N19" s="14">
        <v>44.5</v>
      </c>
      <c r="O19" s="14">
        <v>79.7</v>
      </c>
      <c r="P19" s="14"/>
      <c r="Q19" s="14"/>
      <c r="R19" s="14"/>
      <c r="S19" s="14"/>
    </row>
    <row r="20" spans="2:19" ht="12.75" customHeight="1" x14ac:dyDescent="0.2">
      <c r="B20" s="10" t="s">
        <v>13</v>
      </c>
      <c r="C20" s="48">
        <v>6</v>
      </c>
      <c r="D20" s="25">
        <v>72</v>
      </c>
      <c r="E20">
        <v>95</v>
      </c>
      <c r="F20" s="25">
        <v>98</v>
      </c>
      <c r="G20" s="77">
        <v>90</v>
      </c>
      <c r="H20" s="25">
        <v>98</v>
      </c>
      <c r="I20" s="77">
        <v>100</v>
      </c>
      <c r="J20" s="25">
        <v>100</v>
      </c>
      <c r="K20" s="77">
        <v>25</v>
      </c>
      <c r="L20" s="25">
        <v>73</v>
      </c>
      <c r="M20" s="77">
        <v>95</v>
      </c>
      <c r="N20" s="25" t="s">
        <v>209</v>
      </c>
      <c r="O20" s="25" t="s">
        <v>209</v>
      </c>
      <c r="P20" s="25">
        <v>39</v>
      </c>
      <c r="Q20" s="25">
        <v>50</v>
      </c>
      <c r="R20" s="25">
        <v>98</v>
      </c>
      <c r="S20" s="25">
        <v>100</v>
      </c>
    </row>
    <row r="21" spans="2:19" ht="12.75" customHeight="1" x14ac:dyDescent="0.2">
      <c r="B21" s="11" t="s">
        <v>84</v>
      </c>
      <c r="C21" s="13">
        <v>3.12</v>
      </c>
      <c r="D21" s="14">
        <v>45.63</v>
      </c>
      <c r="E21" s="51"/>
      <c r="F21" s="14"/>
      <c r="G21" s="51">
        <v>7.91</v>
      </c>
      <c r="H21" s="14">
        <v>81.290000000000006</v>
      </c>
      <c r="I21" s="51"/>
      <c r="J21" s="14"/>
      <c r="K21" s="51">
        <v>46.21</v>
      </c>
      <c r="L21" s="14">
        <v>90.02</v>
      </c>
      <c r="M21" s="51"/>
      <c r="N21" s="14"/>
      <c r="O21" s="14"/>
      <c r="P21" s="14"/>
      <c r="Q21" s="14"/>
      <c r="R21" s="14"/>
      <c r="S21" s="14"/>
    </row>
    <row r="22" spans="2:19" x14ac:dyDescent="0.2">
      <c r="B22" s="10" t="s">
        <v>170</v>
      </c>
      <c r="C22" s="48">
        <v>5.78</v>
      </c>
      <c r="D22" s="25">
        <v>87.68</v>
      </c>
      <c r="E22">
        <v>98.09</v>
      </c>
      <c r="F22" s="25">
        <v>99.6</v>
      </c>
      <c r="G22" s="77" t="s">
        <v>171</v>
      </c>
      <c r="H22" s="25" t="s">
        <v>171</v>
      </c>
      <c r="I22" s="77" t="s">
        <v>171</v>
      </c>
      <c r="J22" s="25" t="s">
        <v>171</v>
      </c>
      <c r="K22" s="77">
        <v>29.67</v>
      </c>
      <c r="L22" s="25">
        <v>88.74</v>
      </c>
      <c r="M22" s="77">
        <v>97.84</v>
      </c>
      <c r="N22" s="25">
        <v>86.42</v>
      </c>
      <c r="O22" s="25">
        <v>96.06</v>
      </c>
      <c r="P22" s="25">
        <v>83.33</v>
      </c>
      <c r="Q22" s="25">
        <v>83.33</v>
      </c>
      <c r="R22" s="25">
        <v>100</v>
      </c>
      <c r="S22" s="25">
        <v>100</v>
      </c>
    </row>
    <row r="23" spans="2:19" x14ac:dyDescent="0.2">
      <c r="B23" s="10" t="s">
        <v>15</v>
      </c>
      <c r="C23" s="13">
        <v>9.3000000000000007</v>
      </c>
      <c r="D23" s="14">
        <v>74.8</v>
      </c>
      <c r="E23" s="51">
        <v>99</v>
      </c>
      <c r="F23" s="14">
        <v>100</v>
      </c>
      <c r="G23" s="113" t="s">
        <v>171</v>
      </c>
      <c r="H23" s="110" t="s">
        <v>171</v>
      </c>
      <c r="I23" s="113" t="s">
        <v>171</v>
      </c>
      <c r="J23" s="112" t="s">
        <v>171</v>
      </c>
      <c r="K23" s="51">
        <v>59.5</v>
      </c>
      <c r="L23" s="14">
        <v>98.4</v>
      </c>
      <c r="M23" s="51">
        <v>99.9</v>
      </c>
      <c r="N23" s="14">
        <v>98.5</v>
      </c>
      <c r="O23" s="14">
        <v>100</v>
      </c>
      <c r="P23" s="14">
        <v>100</v>
      </c>
      <c r="Q23" s="14"/>
      <c r="R23" s="14"/>
      <c r="S23" s="14"/>
    </row>
    <row r="24" spans="2:19" x14ac:dyDescent="0.2">
      <c r="B24" s="10" t="s">
        <v>16</v>
      </c>
      <c r="C24" s="48">
        <v>7.18</v>
      </c>
      <c r="D24" s="25">
        <v>33.020000000000003</v>
      </c>
      <c r="E24">
        <v>59.48</v>
      </c>
      <c r="F24" s="25">
        <v>80.34</v>
      </c>
      <c r="G24" s="175" t="s">
        <v>215</v>
      </c>
      <c r="H24" s="176"/>
      <c r="I24" s="176"/>
      <c r="J24" s="177"/>
      <c r="K24">
        <v>16.16</v>
      </c>
      <c r="L24" s="25">
        <v>88.03</v>
      </c>
      <c r="M24">
        <v>99.17</v>
      </c>
      <c r="N24" s="25">
        <v>48.45</v>
      </c>
      <c r="O24" s="25">
        <v>76.56</v>
      </c>
      <c r="P24" s="25">
        <v>87.73</v>
      </c>
      <c r="Q24" s="25">
        <v>100</v>
      </c>
      <c r="R24" s="25">
        <v>100</v>
      </c>
      <c r="S24" s="25">
        <v>100</v>
      </c>
    </row>
    <row r="25" spans="2:19" x14ac:dyDescent="0.2">
      <c r="B25" s="10" t="s">
        <v>17</v>
      </c>
      <c r="C25" s="81">
        <v>8.43</v>
      </c>
      <c r="D25" s="82">
        <v>59.89</v>
      </c>
      <c r="E25" s="83">
        <v>94.85</v>
      </c>
      <c r="F25" s="82">
        <v>99.44</v>
      </c>
      <c r="G25" s="83">
        <v>52.66</v>
      </c>
      <c r="H25" s="82">
        <v>90.92</v>
      </c>
      <c r="I25" s="83">
        <v>99.33</v>
      </c>
      <c r="J25" s="82">
        <v>99.85</v>
      </c>
      <c r="K25" s="83">
        <v>31.83</v>
      </c>
      <c r="L25" s="82">
        <v>88.38</v>
      </c>
      <c r="M25" s="83">
        <v>99.14</v>
      </c>
      <c r="N25" s="82">
        <v>75.790000000000006</v>
      </c>
      <c r="O25" s="82">
        <v>95.5</v>
      </c>
      <c r="P25" s="82">
        <v>32.5</v>
      </c>
      <c r="Q25" s="82">
        <v>100</v>
      </c>
      <c r="R25" s="82"/>
      <c r="S25" s="82"/>
    </row>
    <row r="26" spans="2:19" x14ac:dyDescent="0.2">
      <c r="B26" s="10" t="s">
        <v>18</v>
      </c>
      <c r="C26" s="48">
        <v>1.64</v>
      </c>
      <c r="D26" s="25">
        <v>6.16</v>
      </c>
      <c r="E26">
        <v>49.41</v>
      </c>
      <c r="F26" s="25">
        <v>96.09</v>
      </c>
      <c r="G26" s="77">
        <v>25.28</v>
      </c>
      <c r="H26" s="25">
        <v>82.36</v>
      </c>
      <c r="I26" s="77">
        <v>98.36</v>
      </c>
      <c r="J26" s="25">
        <v>99.72</v>
      </c>
      <c r="K26" s="77">
        <v>47.27</v>
      </c>
      <c r="L26" s="25">
        <v>2.89</v>
      </c>
      <c r="M26" s="77">
        <v>49.77</v>
      </c>
      <c r="N26" s="25">
        <v>96.67</v>
      </c>
      <c r="O26" s="25">
        <v>99.66</v>
      </c>
      <c r="P26" s="25">
        <v>21.28</v>
      </c>
      <c r="Q26" s="25">
        <v>97.16</v>
      </c>
      <c r="R26" s="25">
        <v>100</v>
      </c>
      <c r="S26" s="25">
        <v>100</v>
      </c>
    </row>
    <row r="27" spans="2:19" x14ac:dyDescent="0.2">
      <c r="B27" s="10" t="s">
        <v>128</v>
      </c>
      <c r="C27" s="13"/>
      <c r="D27" s="14"/>
      <c r="E27" s="51"/>
      <c r="F27" s="14"/>
      <c r="G27" s="51"/>
      <c r="H27" s="14"/>
      <c r="I27" s="51"/>
      <c r="J27" s="14"/>
      <c r="K27" s="51"/>
      <c r="L27" s="14"/>
      <c r="M27" s="51"/>
      <c r="N27" s="14"/>
      <c r="O27" s="14"/>
      <c r="P27" s="14"/>
      <c r="Q27" s="14"/>
      <c r="R27" s="14"/>
      <c r="S27" s="14"/>
    </row>
    <row r="28" spans="2:19" x14ac:dyDescent="0.2">
      <c r="B28" s="10" t="s">
        <v>150</v>
      </c>
      <c r="C28" s="14"/>
      <c r="D28" s="14"/>
      <c r="E28" s="51"/>
      <c r="F28" s="14"/>
      <c r="G28" s="51"/>
      <c r="H28" s="14"/>
      <c r="I28" s="51"/>
      <c r="J28" s="14"/>
      <c r="K28" s="51"/>
      <c r="L28" s="14"/>
      <c r="M28" s="51"/>
      <c r="N28" s="14"/>
      <c r="O28" s="14"/>
      <c r="P28" s="14"/>
      <c r="Q28" s="14"/>
      <c r="R28" s="14"/>
      <c r="S28" s="14"/>
    </row>
    <row r="29" spans="2:19" ht="13.5" thickBot="1" x14ac:dyDescent="0.25">
      <c r="B29" s="28" t="s">
        <v>20</v>
      </c>
      <c r="C29" s="21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1"/>
      <c r="O29" s="21"/>
      <c r="P29" s="21"/>
      <c r="Q29" s="21"/>
      <c r="R29" s="21"/>
      <c r="S29" s="21"/>
    </row>
    <row r="30" spans="2:19" ht="13.5" thickBot="1" x14ac:dyDescent="0.25">
      <c r="B30" s="73" t="s">
        <v>129</v>
      </c>
      <c r="C30" s="26"/>
      <c r="D30" s="40"/>
      <c r="E30" s="40"/>
      <c r="F30" s="40"/>
      <c r="G30" s="40"/>
      <c r="H30" s="40"/>
      <c r="I30" s="101"/>
      <c r="J30" s="102"/>
      <c r="K30" s="40"/>
      <c r="L30" s="40"/>
      <c r="M30" s="40"/>
      <c r="N30" s="40"/>
      <c r="O30" s="40"/>
      <c r="P30" s="40"/>
      <c r="Q30" s="40"/>
      <c r="R30" s="40"/>
      <c r="S30" s="40"/>
    </row>
    <row r="33" spans="2:2" x14ac:dyDescent="0.2">
      <c r="B33" t="s">
        <v>127</v>
      </c>
    </row>
    <row r="35" spans="2:2" x14ac:dyDescent="0.2">
      <c r="B35" t="s">
        <v>185</v>
      </c>
    </row>
  </sheetData>
  <mergeCells count="6">
    <mergeCell ref="G24:J24"/>
    <mergeCell ref="K6:M7"/>
    <mergeCell ref="N6:O7"/>
    <mergeCell ref="P6:S7"/>
    <mergeCell ref="C6:F7"/>
    <mergeCell ref="G6:J7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Forskning</vt:lpstr>
      <vt:lpstr>Biopsi</vt:lpstr>
      <vt:lpstr>Molekylære analyser</vt:lpstr>
      <vt:lpstr>Spesialundersøkelser</vt:lpstr>
      <vt:lpstr>Cytologi</vt:lpstr>
      <vt:lpstr>Obduksjoner</vt:lpstr>
      <vt:lpstr>Stillinger</vt:lpstr>
      <vt:lpstr>Svartider</vt:lpstr>
    </vt:vector>
  </TitlesOfParts>
  <Company>Rikshospitalet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Jan-Robert Lund</dc:creator>
  <cp:lastModifiedBy>Glenny Cecilie Alfsen</cp:lastModifiedBy>
  <cp:lastPrinted>2018-01-16T08:36:23Z</cp:lastPrinted>
  <dcterms:created xsi:type="dcterms:W3CDTF">2004-10-11T10:43:22Z</dcterms:created>
  <dcterms:modified xsi:type="dcterms:W3CDTF">2018-03-16T06:31:24Z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