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8_{8E4FBE90-0A29-4D8A-8F1A-BC24AF70E55D}" xr6:coauthVersionLast="31" xr6:coauthVersionMax="31" xr10:uidLastSave="{00000000-0000-0000-0000-000000000000}"/>
  <bookViews>
    <workbookView xWindow="0" yWindow="0" windowWidth="28800" windowHeight="12375" xr2:uid="{437E26E2-7B4D-4A02-A0AC-A1B6E5FDC8D2}"/>
  </bookViews>
  <sheets>
    <sheet name="Til Dnlf.no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 l="1"/>
  <c r="Y13" i="3" s="1"/>
  <c r="Y22" i="3" s="1"/>
  <c r="F77" i="3"/>
  <c r="G76" i="3"/>
  <c r="F76" i="3"/>
  <c r="G75" i="3"/>
  <c r="W13" i="3" s="1"/>
  <c r="W22" i="3" s="1"/>
  <c r="F75" i="3"/>
  <c r="G74" i="3"/>
  <c r="F74" i="3"/>
  <c r="G73" i="3"/>
  <c r="U13" i="3" s="1"/>
  <c r="U22" i="3" s="1"/>
  <c r="F73" i="3"/>
  <c r="G72" i="3"/>
  <c r="F72" i="3"/>
  <c r="G71" i="3"/>
  <c r="S13" i="3" s="1"/>
  <c r="S22" i="3" s="1"/>
  <c r="F71" i="3"/>
  <c r="G70" i="3"/>
  <c r="F70" i="3"/>
  <c r="L66" i="3"/>
  <c r="L11" i="3" s="1"/>
  <c r="G66" i="3"/>
  <c r="F66" i="3"/>
  <c r="L65" i="3"/>
  <c r="G65" i="3"/>
  <c r="X11" i="3" s="1"/>
  <c r="F65" i="3"/>
  <c r="L64" i="3"/>
  <c r="G64" i="3"/>
  <c r="F64" i="3"/>
  <c r="L63" i="3"/>
  <c r="G63" i="3"/>
  <c r="F63" i="3"/>
  <c r="L62" i="3"/>
  <c r="G62" i="3"/>
  <c r="F62" i="3"/>
  <c r="L61" i="3"/>
  <c r="G61" i="3"/>
  <c r="T11" i="3" s="1"/>
  <c r="F61" i="3"/>
  <c r="L60" i="3"/>
  <c r="G60" i="3"/>
  <c r="F60" i="3"/>
  <c r="Q11" i="3" s="1"/>
  <c r="Q21" i="3" s="1"/>
  <c r="L59" i="3"/>
  <c r="G59" i="3"/>
  <c r="F59" i="3"/>
  <c r="M55" i="3"/>
  <c r="Y12" i="3" s="1"/>
  <c r="L55" i="3"/>
  <c r="G55" i="3"/>
  <c r="F55" i="3"/>
  <c r="M54" i="3"/>
  <c r="X12" i="3" s="1"/>
  <c r="L54" i="3"/>
  <c r="G54" i="3"/>
  <c r="F54" i="3"/>
  <c r="M53" i="3"/>
  <c r="L53" i="3"/>
  <c r="G53" i="3"/>
  <c r="F53" i="3"/>
  <c r="M52" i="3"/>
  <c r="V12" i="3" s="1"/>
  <c r="L52" i="3"/>
  <c r="G52" i="3"/>
  <c r="F52" i="3"/>
  <c r="M51" i="3"/>
  <c r="U12" i="3" s="1"/>
  <c r="U21" i="3" s="1"/>
  <c r="L51" i="3"/>
  <c r="G51" i="3"/>
  <c r="F51" i="3"/>
  <c r="M50" i="3"/>
  <c r="T12" i="3" s="1"/>
  <c r="L50" i="3"/>
  <c r="G50" i="3"/>
  <c r="F50" i="3"/>
  <c r="M49" i="3"/>
  <c r="L49" i="3"/>
  <c r="G49" i="3"/>
  <c r="F49" i="3"/>
  <c r="M48" i="3"/>
  <c r="L48" i="3"/>
  <c r="G48" i="3"/>
  <c r="F48" i="3"/>
  <c r="M44" i="3"/>
  <c r="L44" i="3"/>
  <c r="G44" i="3"/>
  <c r="F44" i="3"/>
  <c r="M43" i="3"/>
  <c r="X10" i="3" s="1"/>
  <c r="L43" i="3"/>
  <c r="G43" i="3"/>
  <c r="F43" i="3"/>
  <c r="M42" i="3"/>
  <c r="W10" i="3" s="1"/>
  <c r="L42" i="3"/>
  <c r="G42" i="3"/>
  <c r="F42" i="3"/>
  <c r="M41" i="3"/>
  <c r="V10" i="3" s="1"/>
  <c r="G41" i="3"/>
  <c r="F41" i="3"/>
  <c r="M40" i="3"/>
  <c r="G40" i="3"/>
  <c r="U7" i="3" s="1"/>
  <c r="U19" i="3" s="1"/>
  <c r="F40" i="3"/>
  <c r="M39" i="3"/>
  <c r="G39" i="3"/>
  <c r="F39" i="3"/>
  <c r="AF38" i="3"/>
  <c r="AB38" i="3"/>
  <c r="M38" i="3"/>
  <c r="L38" i="3"/>
  <c r="G38" i="3"/>
  <c r="F38" i="3"/>
  <c r="F5" i="3" s="1"/>
  <c r="M37" i="3"/>
  <c r="L37" i="3"/>
  <c r="G37" i="3"/>
  <c r="F37" i="3"/>
  <c r="Q7" i="3" s="1"/>
  <c r="Q19" i="3" s="1"/>
  <c r="AF33" i="3"/>
  <c r="AB33" i="3"/>
  <c r="M33" i="3"/>
  <c r="L33" i="3"/>
  <c r="G33" i="3"/>
  <c r="Y5" i="3" s="1"/>
  <c r="Y18" i="3" s="1"/>
  <c r="F33" i="3"/>
  <c r="M32" i="3"/>
  <c r="L32" i="3"/>
  <c r="G32" i="3"/>
  <c r="F32" i="3"/>
  <c r="AH31" i="3"/>
  <c r="AD31" i="3"/>
  <c r="M31" i="3"/>
  <c r="L31" i="3"/>
  <c r="G31" i="3"/>
  <c r="F31" i="3"/>
  <c r="M30" i="3"/>
  <c r="L30" i="3"/>
  <c r="G30" i="3"/>
  <c r="F30" i="3"/>
  <c r="AF29" i="3"/>
  <c r="AB29" i="3"/>
  <c r="M29" i="3"/>
  <c r="L29" i="3"/>
  <c r="G29" i="3"/>
  <c r="U5" i="3" s="1"/>
  <c r="U18" i="3" s="1"/>
  <c r="F29" i="3"/>
  <c r="M28" i="3"/>
  <c r="L28" i="3"/>
  <c r="G28" i="3"/>
  <c r="F28" i="3"/>
  <c r="M27" i="3"/>
  <c r="L27" i="3"/>
  <c r="G27" i="3"/>
  <c r="F27" i="3"/>
  <c r="AI26" i="3"/>
  <c r="AI38" i="3" s="1"/>
  <c r="AH26" i="3"/>
  <c r="AG26" i="3"/>
  <c r="AF26" i="3"/>
  <c r="AE26" i="3"/>
  <c r="AE38" i="3" s="1"/>
  <c r="AD26" i="3"/>
  <c r="AC26" i="3"/>
  <c r="AB26" i="3"/>
  <c r="M26" i="3"/>
  <c r="L26" i="3"/>
  <c r="G26" i="3"/>
  <c r="F26" i="3"/>
  <c r="F4" i="3" s="1"/>
  <c r="AI25" i="3"/>
  <c r="AI37" i="3" s="1"/>
  <c r="AH25" i="3"/>
  <c r="AG25" i="3"/>
  <c r="AF25" i="3"/>
  <c r="AF37" i="3" s="1"/>
  <c r="AE25" i="3"/>
  <c r="AE37" i="3" s="1"/>
  <c r="AD25" i="3"/>
  <c r="AC25" i="3"/>
  <c r="AB25" i="3"/>
  <c r="AB37" i="3" s="1"/>
  <c r="AI24" i="3"/>
  <c r="AI36" i="3" s="1"/>
  <c r="AH24" i="3"/>
  <c r="AG24" i="3"/>
  <c r="AF24" i="3"/>
  <c r="AF36" i="3" s="1"/>
  <c r="AE24" i="3"/>
  <c r="AE36" i="3" s="1"/>
  <c r="AD24" i="3"/>
  <c r="AC24" i="3"/>
  <c r="AB24" i="3"/>
  <c r="AB36" i="3" s="1"/>
  <c r="AI23" i="3"/>
  <c r="AH23" i="3"/>
  <c r="AG23" i="3"/>
  <c r="AF23" i="3"/>
  <c r="AE23" i="3"/>
  <c r="AD23" i="3"/>
  <c r="AC23" i="3"/>
  <c r="AB23" i="3"/>
  <c r="AI22" i="3"/>
  <c r="AH22" i="3"/>
  <c r="AG22" i="3"/>
  <c r="AF22" i="3"/>
  <c r="AF34" i="3" s="1"/>
  <c r="AE22" i="3"/>
  <c r="AD22" i="3"/>
  <c r="AC22" i="3"/>
  <c r="AB22" i="3"/>
  <c r="AB34" i="3" s="1"/>
  <c r="V22" i="3"/>
  <c r="Q22" i="3"/>
  <c r="M22" i="3"/>
  <c r="L22" i="3"/>
  <c r="G22" i="3"/>
  <c r="F22" i="3"/>
  <c r="AI21" i="3"/>
  <c r="AH21" i="3"/>
  <c r="AG21" i="3"/>
  <c r="AF21" i="3"/>
  <c r="AE21" i="3"/>
  <c r="AD21" i="3"/>
  <c r="AC21" i="3"/>
  <c r="AB21" i="3"/>
  <c r="P21" i="3"/>
  <c r="M21" i="3"/>
  <c r="L21" i="3"/>
  <c r="G21" i="3"/>
  <c r="F21" i="3"/>
  <c r="AI20" i="3"/>
  <c r="AH20" i="3"/>
  <c r="AG20" i="3"/>
  <c r="AF20" i="3"/>
  <c r="AE20" i="3"/>
  <c r="AD20" i="3"/>
  <c r="AC20" i="3"/>
  <c r="AB20" i="3"/>
  <c r="M20" i="3"/>
  <c r="L20" i="3"/>
  <c r="G20" i="3"/>
  <c r="W3" i="3" s="1"/>
  <c r="W17" i="3" s="1"/>
  <c r="F20" i="3"/>
  <c r="F9" i="3" s="1"/>
  <c r="AI19" i="3"/>
  <c r="AH19" i="3"/>
  <c r="AG19" i="3"/>
  <c r="AF19" i="3"/>
  <c r="AE19" i="3"/>
  <c r="AD19" i="3"/>
  <c r="AC19" i="3"/>
  <c r="AB19" i="3"/>
  <c r="M19" i="3"/>
  <c r="L19" i="3"/>
  <c r="G19" i="3"/>
  <c r="F19" i="3"/>
  <c r="F8" i="3" s="1"/>
  <c r="AI18" i="3"/>
  <c r="AH18" i="3"/>
  <c r="AG18" i="3"/>
  <c r="AF18" i="3"/>
  <c r="AE18" i="3"/>
  <c r="AD18" i="3"/>
  <c r="AC18" i="3"/>
  <c r="AB18" i="3"/>
  <c r="V18" i="3"/>
  <c r="M18" i="3"/>
  <c r="L18" i="3"/>
  <c r="G18" i="3"/>
  <c r="F18" i="3"/>
  <c r="AI17" i="3"/>
  <c r="AH17" i="3"/>
  <c r="AG17" i="3"/>
  <c r="AF17" i="3"/>
  <c r="AE17" i="3"/>
  <c r="AD17" i="3"/>
  <c r="AC17" i="3"/>
  <c r="AB17" i="3"/>
  <c r="M17" i="3"/>
  <c r="L17" i="3"/>
  <c r="G17" i="3"/>
  <c r="F17" i="3"/>
  <c r="AI16" i="3"/>
  <c r="AH16" i="3"/>
  <c r="AG16" i="3"/>
  <c r="AF16" i="3"/>
  <c r="AE16" i="3"/>
  <c r="AD16" i="3"/>
  <c r="AC16" i="3"/>
  <c r="AB16" i="3"/>
  <c r="M16" i="3"/>
  <c r="L16" i="3"/>
  <c r="L5" i="3" s="1"/>
  <c r="G16" i="3"/>
  <c r="F16" i="3"/>
  <c r="M15" i="3"/>
  <c r="L15" i="3"/>
  <c r="Q4" i="3" s="1"/>
  <c r="Q17" i="3" s="1"/>
  <c r="G15" i="3"/>
  <c r="F15" i="3"/>
  <c r="AI14" i="3"/>
  <c r="AH14" i="3"/>
  <c r="AH38" i="3" s="1"/>
  <c r="AG14" i="3"/>
  <c r="AG38" i="3" s="1"/>
  <c r="AF14" i="3"/>
  <c r="AE14" i="3"/>
  <c r="AD14" i="3"/>
  <c r="AD38" i="3" s="1"/>
  <c r="AC14" i="3"/>
  <c r="AC38" i="3" s="1"/>
  <c r="AB14" i="3"/>
  <c r="AI13" i="3"/>
  <c r="AH13" i="3"/>
  <c r="AH37" i="3" s="1"/>
  <c r="AG13" i="3"/>
  <c r="AG37" i="3" s="1"/>
  <c r="AF13" i="3"/>
  <c r="AE13" i="3"/>
  <c r="AD13" i="3"/>
  <c r="AD37" i="3" s="1"/>
  <c r="AC13" i="3"/>
  <c r="AC37" i="3" s="1"/>
  <c r="AB13" i="3"/>
  <c r="X13" i="3"/>
  <c r="X22" i="3" s="1"/>
  <c r="V13" i="3"/>
  <c r="T13" i="3"/>
  <c r="T22" i="3" s="1"/>
  <c r="Q13" i="3"/>
  <c r="P13" i="3"/>
  <c r="P22" i="3" s="1"/>
  <c r="O13" i="3"/>
  <c r="O22" i="3" s="1"/>
  <c r="AI12" i="3"/>
  <c r="AH12" i="3"/>
  <c r="AH36" i="3" s="1"/>
  <c r="AG12" i="3"/>
  <c r="Y21" i="3" s="1"/>
  <c r="AF12" i="3"/>
  <c r="AE12" i="3"/>
  <c r="AD12" i="3"/>
  <c r="AD36" i="3" s="1"/>
  <c r="AC12" i="3"/>
  <c r="AC36" i="3" s="1"/>
  <c r="AB12" i="3"/>
  <c r="W12" i="3"/>
  <c r="S12" i="3"/>
  <c r="Q12" i="3"/>
  <c r="P12" i="3"/>
  <c r="O12" i="3"/>
  <c r="R12" i="3" s="1"/>
  <c r="AI11" i="3"/>
  <c r="AI35" i="3" s="1"/>
  <c r="AH11" i="3"/>
  <c r="AH35" i="3" s="1"/>
  <c r="AG11" i="3"/>
  <c r="AG35" i="3" s="1"/>
  <c r="AF11" i="3"/>
  <c r="AF35" i="3" s="1"/>
  <c r="AE11" i="3"/>
  <c r="AE35" i="3" s="1"/>
  <c r="AD11" i="3"/>
  <c r="AD35" i="3" s="1"/>
  <c r="AC11" i="3"/>
  <c r="AC35" i="3" s="1"/>
  <c r="AB11" i="3"/>
  <c r="AB35" i="3" s="1"/>
  <c r="Y11" i="3"/>
  <c r="W11" i="3"/>
  <c r="W21" i="3" s="1"/>
  <c r="V11" i="3"/>
  <c r="V21" i="3" s="1"/>
  <c r="U11" i="3"/>
  <c r="S11" i="3"/>
  <c r="S21" i="3" s="1"/>
  <c r="R11" i="3"/>
  <c r="P11" i="3"/>
  <c r="O11" i="3"/>
  <c r="O21" i="3" s="1"/>
  <c r="M11" i="3"/>
  <c r="Y4" i="3" s="1"/>
  <c r="K11" i="3"/>
  <c r="J11" i="3"/>
  <c r="F11" i="3"/>
  <c r="E11" i="3"/>
  <c r="D11" i="3"/>
  <c r="AI10" i="3"/>
  <c r="AI34" i="3" s="1"/>
  <c r="AH10" i="3"/>
  <c r="AH34" i="3" s="1"/>
  <c r="AG10" i="3"/>
  <c r="AG34" i="3" s="1"/>
  <c r="AF10" i="3"/>
  <c r="AE10" i="3"/>
  <c r="AE34" i="3" s="1"/>
  <c r="AD10" i="3"/>
  <c r="AD34" i="3" s="1"/>
  <c r="AC10" i="3"/>
  <c r="AC34" i="3" s="1"/>
  <c r="AB10" i="3"/>
  <c r="Y10" i="3"/>
  <c r="U10" i="3"/>
  <c r="T10" i="3"/>
  <c r="S10" i="3"/>
  <c r="Q10" i="3"/>
  <c r="P10" i="3"/>
  <c r="R10" i="3" s="1"/>
  <c r="O10" i="3"/>
  <c r="M10" i="3"/>
  <c r="L10" i="3"/>
  <c r="K10" i="3"/>
  <c r="J10" i="3"/>
  <c r="F10" i="3"/>
  <c r="E10" i="3"/>
  <c r="D10" i="3"/>
  <c r="AI9" i="3"/>
  <c r="AI33" i="3" s="1"/>
  <c r="AH9" i="3"/>
  <c r="AH33" i="3" s="1"/>
  <c r="AG9" i="3"/>
  <c r="AG33" i="3" s="1"/>
  <c r="AF9" i="3"/>
  <c r="AE9" i="3"/>
  <c r="AE33" i="3" s="1"/>
  <c r="AD9" i="3"/>
  <c r="AD33" i="3" s="1"/>
  <c r="AC9" i="3"/>
  <c r="AC33" i="3" s="1"/>
  <c r="AB9" i="3"/>
  <c r="Y9" i="3"/>
  <c r="Y20" i="3" s="1"/>
  <c r="X9" i="3"/>
  <c r="X20" i="3" s="1"/>
  <c r="W9" i="3"/>
  <c r="W20" i="3" s="1"/>
  <c r="V9" i="3"/>
  <c r="V20" i="3" s="1"/>
  <c r="U9" i="3"/>
  <c r="U20" i="3" s="1"/>
  <c r="T9" i="3"/>
  <c r="T20" i="3" s="1"/>
  <c r="S9" i="3"/>
  <c r="S20" i="3" s="1"/>
  <c r="Q9" i="3"/>
  <c r="Q20" i="3" s="1"/>
  <c r="P9" i="3"/>
  <c r="P20" i="3" s="1"/>
  <c r="O9" i="3"/>
  <c r="O20" i="3" s="1"/>
  <c r="M9" i="3"/>
  <c r="L9" i="3"/>
  <c r="K9" i="3"/>
  <c r="J9" i="3"/>
  <c r="E9" i="3"/>
  <c r="G10" i="3" s="1"/>
  <c r="D9" i="3"/>
  <c r="G9" i="3" s="1"/>
  <c r="AI8" i="3"/>
  <c r="AI32" i="3" s="1"/>
  <c r="AH8" i="3"/>
  <c r="AH32" i="3" s="1"/>
  <c r="AG8" i="3"/>
  <c r="AG32" i="3" s="1"/>
  <c r="AF8" i="3"/>
  <c r="AF32" i="3" s="1"/>
  <c r="AE8" i="3"/>
  <c r="AE32" i="3" s="1"/>
  <c r="AD8" i="3"/>
  <c r="AD32" i="3" s="1"/>
  <c r="AC8" i="3"/>
  <c r="AC32" i="3" s="1"/>
  <c r="AB8" i="3"/>
  <c r="AB32" i="3" s="1"/>
  <c r="Y8" i="3"/>
  <c r="X8" i="3"/>
  <c r="W8" i="3"/>
  <c r="W19" i="3" s="1"/>
  <c r="V8" i="3"/>
  <c r="U8" i="3"/>
  <c r="T8" i="3"/>
  <c r="S8" i="3"/>
  <c r="S19" i="3" s="1"/>
  <c r="Q8" i="3"/>
  <c r="P8" i="3"/>
  <c r="O8" i="3"/>
  <c r="R8" i="3" s="1"/>
  <c r="M8" i="3"/>
  <c r="L8" i="3"/>
  <c r="K8" i="3"/>
  <c r="J8" i="3"/>
  <c r="E8" i="3"/>
  <c r="D8" i="3"/>
  <c r="AI7" i="3"/>
  <c r="AI31" i="3" s="1"/>
  <c r="AH7" i="3"/>
  <c r="AG7" i="3"/>
  <c r="AG31" i="3" s="1"/>
  <c r="AF7" i="3"/>
  <c r="AF31" i="3" s="1"/>
  <c r="AE7" i="3"/>
  <c r="AE31" i="3" s="1"/>
  <c r="AD7" i="3"/>
  <c r="AC7" i="3"/>
  <c r="AC31" i="3" s="1"/>
  <c r="AB7" i="3"/>
  <c r="AB31" i="3" s="1"/>
  <c r="Y7" i="3"/>
  <c r="Y19" i="3" s="1"/>
  <c r="X7" i="3"/>
  <c r="X19" i="3" s="1"/>
  <c r="W7" i="3"/>
  <c r="V7" i="3"/>
  <c r="V19" i="3" s="1"/>
  <c r="T7" i="3"/>
  <c r="T19" i="3" s="1"/>
  <c r="S7" i="3"/>
  <c r="R7" i="3"/>
  <c r="R19" i="3" s="1"/>
  <c r="P7" i="3"/>
  <c r="P19" i="3" s="1"/>
  <c r="O7" i="3"/>
  <c r="M7" i="3"/>
  <c r="U4" i="3" s="1"/>
  <c r="U17" i="3" s="1"/>
  <c r="L7" i="3"/>
  <c r="K7" i="3"/>
  <c r="J7" i="3"/>
  <c r="G7" i="3"/>
  <c r="F7" i="3"/>
  <c r="E7" i="3"/>
  <c r="D7" i="3"/>
  <c r="AI6" i="3"/>
  <c r="AI30" i="3" s="1"/>
  <c r="AH6" i="3"/>
  <c r="AH30" i="3" s="1"/>
  <c r="AG6" i="3"/>
  <c r="AG30" i="3" s="1"/>
  <c r="AF6" i="3"/>
  <c r="AF30" i="3" s="1"/>
  <c r="AE6" i="3"/>
  <c r="AE30" i="3" s="1"/>
  <c r="AD6" i="3"/>
  <c r="AD30" i="3" s="1"/>
  <c r="AC6" i="3"/>
  <c r="AC30" i="3" s="1"/>
  <c r="AB6" i="3"/>
  <c r="AB30" i="3" s="1"/>
  <c r="Y6" i="3"/>
  <c r="X6" i="3"/>
  <c r="W6" i="3"/>
  <c r="V6" i="3"/>
  <c r="U6" i="3"/>
  <c r="T6" i="3"/>
  <c r="S6" i="3"/>
  <c r="Q6" i="3"/>
  <c r="P6" i="3"/>
  <c r="R6" i="3" s="1"/>
  <c r="O6" i="3"/>
  <c r="M6" i="3"/>
  <c r="L6" i="3"/>
  <c r="K6" i="3"/>
  <c r="J6" i="3"/>
  <c r="F6" i="3"/>
  <c r="E6" i="3"/>
  <c r="G8" i="3" s="1"/>
  <c r="D6" i="3"/>
  <c r="G6" i="3" s="1"/>
  <c r="AI5" i="3"/>
  <c r="AI29" i="3" s="1"/>
  <c r="AH5" i="3"/>
  <c r="AH29" i="3" s="1"/>
  <c r="AG5" i="3"/>
  <c r="AG29" i="3" s="1"/>
  <c r="AF5" i="3"/>
  <c r="AE5" i="3"/>
  <c r="AE29" i="3" s="1"/>
  <c r="AD5" i="3"/>
  <c r="AD29" i="3" s="1"/>
  <c r="AC5" i="3"/>
  <c r="AC29" i="3" s="1"/>
  <c r="AB5" i="3"/>
  <c r="X5" i="3"/>
  <c r="X18" i="3" s="1"/>
  <c r="W5" i="3"/>
  <c r="W18" i="3" s="1"/>
  <c r="V5" i="3"/>
  <c r="T5" i="3"/>
  <c r="T18" i="3" s="1"/>
  <c r="S5" i="3"/>
  <c r="S18" i="3" s="1"/>
  <c r="P5" i="3"/>
  <c r="P18" i="3" s="1"/>
  <c r="O5" i="3"/>
  <c r="O18" i="3" s="1"/>
  <c r="M5" i="3"/>
  <c r="K5" i="3"/>
  <c r="J5" i="3"/>
  <c r="E5" i="3"/>
  <c r="G4" i="3" s="1"/>
  <c r="D5" i="3"/>
  <c r="AI4" i="3"/>
  <c r="AI28" i="3" s="1"/>
  <c r="AH4" i="3"/>
  <c r="AH28" i="3" s="1"/>
  <c r="AG4" i="3"/>
  <c r="AG28" i="3" s="1"/>
  <c r="AF4" i="3"/>
  <c r="AF28" i="3" s="1"/>
  <c r="AE4" i="3"/>
  <c r="AE28" i="3" s="1"/>
  <c r="AD4" i="3"/>
  <c r="AD28" i="3" s="1"/>
  <c r="AC4" i="3"/>
  <c r="AC28" i="3" s="1"/>
  <c r="AB4" i="3"/>
  <c r="AB28" i="3" s="1"/>
  <c r="X4" i="3"/>
  <c r="W4" i="3"/>
  <c r="V4" i="3"/>
  <c r="T4" i="3"/>
  <c r="S4" i="3"/>
  <c r="P4" i="3"/>
  <c r="O4" i="3"/>
  <c r="R4" i="3" s="1"/>
  <c r="M4" i="3"/>
  <c r="K4" i="3"/>
  <c r="J4" i="3"/>
  <c r="E4" i="3"/>
  <c r="D4" i="3"/>
  <c r="Y3" i="3"/>
  <c r="X3" i="3"/>
  <c r="X17" i="3" s="1"/>
  <c r="V3" i="3"/>
  <c r="V17" i="3" s="1"/>
  <c r="U3" i="3"/>
  <c r="T3" i="3"/>
  <c r="T17" i="3" s="1"/>
  <c r="S3" i="3"/>
  <c r="S17" i="3" s="1"/>
  <c r="N27" i="3" s="1"/>
  <c r="R3" i="3"/>
  <c r="R17" i="3" s="1"/>
  <c r="Q3" i="3"/>
  <c r="P3" i="3"/>
  <c r="P17" i="3" s="1"/>
  <c r="O3" i="3"/>
  <c r="O17" i="3" s="1"/>
  <c r="N31" i="3" l="1"/>
  <c r="N29" i="3"/>
  <c r="R21" i="3"/>
  <c r="N30" i="3"/>
  <c r="T21" i="3"/>
  <c r="N28" i="3" s="1"/>
  <c r="X21" i="3"/>
  <c r="N32" i="3" s="1"/>
  <c r="G11" i="3"/>
  <c r="Y17" i="3"/>
  <c r="N33" i="3" s="1"/>
  <c r="Q5" i="3"/>
  <c r="Q18" i="3" s="1"/>
  <c r="AG36" i="3"/>
  <c r="L4" i="3"/>
  <c r="G5" i="3"/>
  <c r="R5" i="3"/>
  <c r="R18" i="3" s="1"/>
  <c r="N26" i="3" s="1"/>
  <c r="R9" i="3"/>
  <c r="R20" i="3" s="1"/>
  <c r="R13" i="3"/>
  <c r="R22" i="3" s="1"/>
  <c r="O19" i="3"/>
</calcChain>
</file>

<file path=xl/sharedStrings.xml><?xml version="1.0" encoding="utf-8"?>
<sst xmlns="http://schemas.openxmlformats.org/spreadsheetml/2006/main" count="306" uniqueCount="67">
  <si>
    <t xml:space="preserve">OPPTAK VÅR </t>
  </si>
  <si>
    <t>OPPTAK HØST</t>
  </si>
  <si>
    <t>Utvikling over tid i noen sentrale andeler</t>
  </si>
  <si>
    <t>Utvikling over tid i hovedstørrelsene</t>
  </si>
  <si>
    <t>Halvår</t>
  </si>
  <si>
    <t>Antall søkere</t>
  </si>
  <si>
    <t>Antall tilsatte</t>
  </si>
  <si>
    <t>Ikke tilsatte</t>
  </si>
  <si>
    <t>Andel tilsatte av søkere</t>
  </si>
  <si>
    <t>Andel kvinner av tilsatte</t>
  </si>
  <si>
    <t>Andel norske av søkere</t>
  </si>
  <si>
    <t>Andel norske av tilsatte</t>
  </si>
  <si>
    <t>Andel tilsatte av norske</t>
  </si>
  <si>
    <t>Utdannet i Norge av søkere</t>
  </si>
  <si>
    <t>Utdannet i Norge av tilsatte</t>
  </si>
  <si>
    <t>Tilsatte av utdannet i Norge</t>
  </si>
  <si>
    <t>Opptak</t>
  </si>
  <si>
    <t>Menn</t>
  </si>
  <si>
    <t>Kvinner</t>
  </si>
  <si>
    <t>Nasjonalitet Norge</t>
  </si>
  <si>
    <t>Nasjonalitet EØS</t>
  </si>
  <si>
    <t>Nasjonalitet utenfor EØS</t>
  </si>
  <si>
    <t>Utdannet i Norge Norge</t>
  </si>
  <si>
    <t>Utdannet i EØS</t>
  </si>
  <si>
    <t>Utdannet utenfor EØS</t>
  </si>
  <si>
    <t>Våren 2013 - 1. opptak</t>
  </si>
  <si>
    <t>Kategori</t>
  </si>
  <si>
    <t>Høsten 2013 - 2. opptak</t>
  </si>
  <si>
    <t>V 2013</t>
  </si>
  <si>
    <t>Kjønn</t>
  </si>
  <si>
    <t>H 2013</t>
  </si>
  <si>
    <t>V 2014</t>
  </si>
  <si>
    <t>Nasjonalitet</t>
  </si>
  <si>
    <t>Norge</t>
  </si>
  <si>
    <t>H 2014</t>
  </si>
  <si>
    <t>EØS</t>
  </si>
  <si>
    <t>V 2015</t>
  </si>
  <si>
    <t>Utenfor EØS</t>
  </si>
  <si>
    <t>H 2015</t>
  </si>
  <si>
    <t>Utdanningsland</t>
  </si>
  <si>
    <t>V 2016</t>
  </si>
  <si>
    <t>H 2016</t>
  </si>
  <si>
    <t>V 2017</t>
  </si>
  <si>
    <t>H 2017</t>
  </si>
  <si>
    <t>V 2018</t>
  </si>
  <si>
    <t>Våren 2014 - 3. opptak</t>
  </si>
  <si>
    <t>Høsten 2014 - 4. opptak</t>
  </si>
  <si>
    <t>Våren 2015 - 5 opptak</t>
  </si>
  <si>
    <t>Høsten 2015 - 6. opptak</t>
  </si>
  <si>
    <t>Nøkkeltall om opptaket over perioden 2013 til 2018:</t>
  </si>
  <si>
    <t>av de tilsatte er kvinner</t>
  </si>
  <si>
    <t>Antall ikke tilsatte</t>
  </si>
  <si>
    <t>av søkerne er norske statsborgere</t>
  </si>
  <si>
    <t>av de tilsatte er norske statsborgere</t>
  </si>
  <si>
    <t xml:space="preserve">av de norske søkerne får LIS1-plass </t>
  </si>
  <si>
    <t>av søkerne er utdannet i Norge</t>
  </si>
  <si>
    <t>av de tilsatte er utdannet i Norge</t>
  </si>
  <si>
    <t>av de som er utdannet i Norge får turnus/LIS1-plass</t>
  </si>
  <si>
    <t>Våren 2016 - 7. opptak</t>
  </si>
  <si>
    <t>Høsten 2016- 8. opptak</t>
  </si>
  <si>
    <t>Våren 2017 - 9. opptak</t>
  </si>
  <si>
    <t>Høsten 2017 - 10. opptak</t>
  </si>
  <si>
    <t>Våren 2018 - 11. opptak</t>
  </si>
  <si>
    <t>Høsten 2018 - 12. opptak</t>
  </si>
  <si>
    <t>2013-2018</t>
  </si>
  <si>
    <t>Gjennomsnitt 2013-2018</t>
  </si>
  <si>
    <r>
      <t>av søkerne får turnus/LIS1-plass (</t>
    </r>
    <r>
      <rPr>
        <b/>
        <sz val="11"/>
        <color theme="1"/>
        <rFont val="Calibri"/>
        <family val="2"/>
        <scheme val="minor"/>
      </rPr>
      <t>36 %</t>
    </r>
    <r>
      <rPr>
        <sz val="11"/>
        <color theme="1"/>
        <rFont val="Calibri"/>
        <family val="2"/>
        <scheme val="minor"/>
      </rPr>
      <t xml:space="preserve"> vår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</si>
</sst>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9" tint="-0.249977111117893"/>
        <b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1" tint="0.34998626667073579"/>
      </bottom>
      <diagonal/>
    </border>
    <border>
      <left/>
      <right/>
      <top style="thin">
        <color theme="5" tint="-0.249977111117893"/>
      </top>
      <bottom style="thin">
        <color theme="1" tint="0.34998626667073579"/>
      </bottom>
      <diagonal/>
    </border>
    <border>
      <left/>
      <right style="thin">
        <color theme="9" tint="-0.249977111117893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5" tint="-0.249977111117893"/>
      </bottom>
      <diagonal/>
    </border>
    <border>
      <left/>
      <right/>
      <top style="thin">
        <color theme="1" tint="0.34998626667073579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Protection="1">
      <protection locked="0"/>
    </xf>
    <xf numFmtId="0" fontId="5" fillId="3" borderId="0" xfId="0" applyFont="1" applyFill="1" applyAlignment="1" applyProtection="1">
      <alignment horizontal="centerContinuous" vertical="center" shrinkToFit="1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Protection="1"/>
    <xf numFmtId="0" fontId="7" fillId="4" borderId="0" xfId="0" applyFont="1" applyFill="1" applyAlignment="1" applyProtection="1">
      <alignment horizontal="centerContinuous" vertical="center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8" borderId="8" xfId="0" applyFont="1" applyFill="1" applyBorder="1" applyProtection="1">
      <protection locked="0"/>
    </xf>
    <xf numFmtId="0" fontId="2" fillId="8" borderId="9" xfId="0" applyFont="1" applyFill="1" applyBorder="1" applyProtection="1">
      <protection locked="0"/>
    </xf>
    <xf numFmtId="0" fontId="2" fillId="8" borderId="10" xfId="0" applyFont="1" applyFill="1" applyBorder="1" applyProtection="1">
      <protection locked="0"/>
    </xf>
    <xf numFmtId="0" fontId="4" fillId="2" borderId="11" xfId="0" applyFont="1" applyFill="1" applyBorder="1" applyProtection="1"/>
    <xf numFmtId="0" fontId="4" fillId="9" borderId="8" xfId="0" applyFont="1" applyFill="1" applyBorder="1" applyAlignment="1" applyProtection="1">
      <alignment horizontal="center"/>
      <protection locked="0"/>
    </xf>
    <xf numFmtId="0" fontId="0" fillId="0" borderId="9" xfId="0" applyFont="1" applyBorder="1" applyProtection="1"/>
    <xf numFmtId="9" fontId="0" fillId="0" borderId="9" xfId="1" applyFont="1" applyBorder="1" applyProtection="1"/>
    <xf numFmtId="9" fontId="0" fillId="0" borderId="10" xfId="1" applyFont="1" applyBorder="1" applyProtection="1"/>
    <xf numFmtId="0" fontId="0" fillId="0" borderId="4" xfId="0" applyBorder="1" applyProtection="1">
      <protection locked="0"/>
    </xf>
    <xf numFmtId="0" fontId="13" fillId="10" borderId="12" xfId="0" applyFont="1" applyFill="1" applyBorder="1" applyAlignment="1" applyProtection="1">
      <alignment horizontal="centerContinuous"/>
      <protection locked="0"/>
    </xf>
    <xf numFmtId="0" fontId="0" fillId="10" borderId="0" xfId="0" applyFill="1" applyBorder="1" applyAlignment="1" applyProtection="1">
      <alignment horizontal="centerContinuous"/>
      <protection locked="0"/>
    </xf>
    <xf numFmtId="0" fontId="0" fillId="10" borderId="4" xfId="0" applyFill="1" applyBorder="1" applyAlignment="1" applyProtection="1">
      <alignment horizontal="centerContinuous"/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/>
    <xf numFmtId="0" fontId="4" fillId="2" borderId="12" xfId="0" applyFont="1" applyFill="1" applyBorder="1" applyProtection="1"/>
    <xf numFmtId="164" fontId="4" fillId="2" borderId="11" xfId="0" applyNumberFormat="1" applyFont="1" applyFill="1" applyBorder="1" applyProtection="1"/>
    <xf numFmtId="164" fontId="4" fillId="2" borderId="12" xfId="0" applyNumberFormat="1" applyFont="1" applyFill="1" applyBorder="1" applyProtection="1"/>
    <xf numFmtId="0" fontId="5" fillId="5" borderId="0" xfId="0" applyFont="1" applyFill="1" applyAlignment="1" applyProtection="1">
      <alignment horizontal="center" vertical="center" shrinkToFit="1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Protection="1"/>
    <xf numFmtId="0" fontId="7" fillId="6" borderId="0" xfId="0" applyFont="1" applyFill="1" applyAlignment="1" applyProtection="1">
      <alignment horizontal="centerContinuous" vertical="center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4" fillId="9" borderId="13" xfId="0" applyFont="1" applyFill="1" applyBorder="1" applyAlignment="1" applyProtection="1">
      <alignment horizontal="center"/>
      <protection locked="0"/>
    </xf>
    <xf numFmtId="0" fontId="0" fillId="0" borderId="14" xfId="0" applyFont="1" applyBorder="1" applyProtection="1"/>
    <xf numFmtId="0" fontId="0" fillId="0" borderId="15" xfId="0" applyFont="1" applyBorder="1" applyProtection="1"/>
    <xf numFmtId="0" fontId="13" fillId="10" borderId="16" xfId="0" applyFont="1" applyFill="1" applyBorder="1" applyAlignment="1" applyProtection="1">
      <alignment horizontal="centerContinuous" vertical="center"/>
      <protection locked="0"/>
    </xf>
    <xf numFmtId="0" fontId="0" fillId="10" borderId="17" xfId="0" applyFill="1" applyBorder="1" applyAlignment="1" applyProtection="1">
      <alignment horizontal="centerContinuous" vertical="center"/>
      <protection locked="0"/>
    </xf>
    <xf numFmtId="0" fontId="0" fillId="10" borderId="0" xfId="0" applyFill="1" applyBorder="1" applyAlignment="1" applyProtection="1">
      <alignment horizontal="centerContinuous" vertical="center"/>
      <protection locked="0"/>
    </xf>
    <xf numFmtId="0" fontId="0" fillId="10" borderId="4" xfId="0" applyFill="1" applyBorder="1" applyAlignment="1" applyProtection="1">
      <alignment horizontal="centerContinuous" vertical="center"/>
      <protection locked="0"/>
    </xf>
    <xf numFmtId="165" fontId="14" fillId="9" borderId="8" xfId="0" applyNumberFormat="1" applyFont="1" applyFill="1" applyBorder="1" applyAlignment="1" applyProtection="1">
      <alignment horizontal="center"/>
      <protection locked="0"/>
    </xf>
    <xf numFmtId="0" fontId="15" fillId="0" borderId="9" xfId="0" applyFont="1" applyBorder="1" applyProtection="1"/>
    <xf numFmtId="9" fontId="15" fillId="0" borderId="9" xfId="1" applyFont="1" applyBorder="1" applyProtection="1"/>
    <xf numFmtId="9" fontId="15" fillId="0" borderId="10" xfId="1" applyFont="1" applyBorder="1" applyProtection="1"/>
    <xf numFmtId="9" fontId="15" fillId="0" borderId="9" xfId="1" applyNumberFormat="1" applyFont="1" applyBorder="1" applyProtection="1"/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2" fillId="2" borderId="0" xfId="0" applyFont="1" applyFill="1" applyProtection="1"/>
    <xf numFmtId="0" fontId="2" fillId="11" borderId="5" xfId="0" applyFont="1" applyFill="1" applyBorder="1" applyAlignment="1" applyProtection="1">
      <alignment horizontal="centerContinuous"/>
      <protection locked="0"/>
    </xf>
    <xf numFmtId="0" fontId="0" fillId="11" borderId="6" xfId="0" applyFill="1" applyBorder="1" applyAlignment="1" applyProtection="1">
      <alignment horizontal="centerContinuous"/>
      <protection locked="0"/>
    </xf>
    <xf numFmtId="0" fontId="0" fillId="11" borderId="7" xfId="0" applyFill="1" applyBorder="1" applyAlignment="1" applyProtection="1">
      <alignment horizontal="centerContinuous"/>
      <protection locked="0"/>
    </xf>
    <xf numFmtId="9" fontId="3" fillId="12" borderId="12" xfId="0" applyNumberFormat="1" applyFont="1" applyFill="1" applyBorder="1" applyProtection="1"/>
    <xf numFmtId="0" fontId="0" fillId="12" borderId="0" xfId="0" applyFill="1" applyBorder="1" applyProtection="1">
      <protection locked="0"/>
    </xf>
    <xf numFmtId="0" fontId="0" fillId="12" borderId="4" xfId="0" applyFill="1" applyBorder="1" applyProtection="1">
      <protection locked="0"/>
    </xf>
    <xf numFmtId="9" fontId="3" fillId="12" borderId="18" xfId="0" applyNumberFormat="1" applyFont="1" applyFill="1" applyBorder="1" applyProtection="1"/>
    <xf numFmtId="0" fontId="0" fillId="12" borderId="19" xfId="0" applyFill="1" applyBorder="1" applyProtection="1">
      <protection locked="0"/>
    </xf>
    <xf numFmtId="0" fontId="0" fillId="12" borderId="20" xfId="0" applyFill="1" applyBorder="1" applyProtection="1">
      <protection locked="0"/>
    </xf>
    <xf numFmtId="0" fontId="4" fillId="9" borderId="21" xfId="0" applyFont="1" applyFill="1" applyBorder="1" applyAlignment="1" applyProtection="1">
      <alignment horizontal="center"/>
      <protection locked="0"/>
    </xf>
    <xf numFmtId="0" fontId="0" fillId="0" borderId="22" xfId="0" applyFont="1" applyBorder="1" applyProtection="1"/>
    <xf numFmtId="0" fontId="0" fillId="0" borderId="23" xfId="0" applyFont="1" applyBorder="1" applyProtection="1"/>
    <xf numFmtId="0" fontId="0" fillId="0" borderId="10" xfId="0" applyFont="1" applyBorder="1" applyProtection="1">
      <protection locked="0"/>
    </xf>
    <xf numFmtId="0" fontId="9" fillId="5" borderId="24" xfId="0" applyFont="1" applyFill="1" applyBorder="1" applyAlignment="1" applyProtection="1">
      <alignment horizontal="centerContinuous" vertical="center" shrinkToFit="1"/>
      <protection locked="0"/>
    </xf>
    <xf numFmtId="0" fontId="10" fillId="5" borderId="24" xfId="0" applyFont="1" applyFill="1" applyBorder="1" applyAlignment="1" applyProtection="1">
      <alignment horizontal="centerContinuous"/>
      <protection locked="0"/>
    </xf>
    <xf numFmtId="0" fontId="11" fillId="6" borderId="25" xfId="0" applyFont="1" applyFill="1" applyBorder="1" applyAlignment="1" applyProtection="1">
      <alignment horizontal="centerContinuous" vertical="center"/>
      <protection locked="0"/>
    </xf>
    <xf numFmtId="0" fontId="0" fillId="6" borderId="25" xfId="0" applyFont="1" applyFill="1" applyBorder="1" applyAlignment="1" applyProtection="1">
      <alignment horizontal="centerContinuous"/>
      <protection locked="0"/>
    </xf>
    <xf numFmtId="0" fontId="2" fillId="13" borderId="27" xfId="0" applyFont="1" applyFill="1" applyBorder="1" applyProtection="1">
      <protection locked="0"/>
    </xf>
    <xf numFmtId="0" fontId="2" fillId="13" borderId="28" xfId="0" applyFont="1" applyFill="1" applyBorder="1" applyProtection="1">
      <protection locked="0"/>
    </xf>
    <xf numFmtId="0" fontId="2" fillId="13" borderId="29" xfId="0" applyFont="1" applyFill="1" applyBorder="1" applyProtection="1">
      <protection locked="0"/>
    </xf>
    <xf numFmtId="0" fontId="4" fillId="2" borderId="30" xfId="0" applyFont="1" applyFill="1" applyBorder="1" applyProtection="1"/>
    <xf numFmtId="0" fontId="2" fillId="14" borderId="17" xfId="0" applyFont="1" applyFill="1" applyBorder="1" applyProtection="1">
      <protection locked="0"/>
    </xf>
    <xf numFmtId="0" fontId="2" fillId="14" borderId="31" xfId="0" applyFont="1" applyFill="1" applyBorder="1" applyProtection="1">
      <protection locked="0"/>
    </xf>
    <xf numFmtId="9" fontId="17" fillId="0" borderId="9" xfId="1" applyFont="1" applyBorder="1" applyProtection="1"/>
    <xf numFmtId="0" fontId="0" fillId="0" borderId="28" xfId="0" applyFont="1" applyBorder="1" applyProtection="1">
      <protection locked="0"/>
    </xf>
    <xf numFmtId="1" fontId="0" fillId="0" borderId="28" xfId="0" applyNumberFormat="1" applyFont="1" applyBorder="1" applyProtection="1"/>
    <xf numFmtId="1" fontId="0" fillId="0" borderId="29" xfId="0" applyNumberFormat="1" applyFont="1" applyBorder="1" applyProtection="1"/>
    <xf numFmtId="0" fontId="0" fillId="0" borderId="14" xfId="0" applyFont="1" applyBorder="1" applyProtection="1">
      <protection locked="0"/>
    </xf>
    <xf numFmtId="1" fontId="0" fillId="0" borderId="14" xfId="0" applyNumberFormat="1" applyFont="1" applyBorder="1" applyProtection="1"/>
    <xf numFmtId="1" fontId="0" fillId="0" borderId="33" xfId="0" applyNumberFormat="1" applyFont="1" applyBorder="1" applyProtection="1"/>
    <xf numFmtId="0" fontId="0" fillId="0" borderId="36" xfId="0" applyFont="1" applyBorder="1" applyProtection="1">
      <protection locked="0"/>
    </xf>
    <xf numFmtId="1" fontId="0" fillId="0" borderId="37" xfId="0" applyNumberFormat="1" applyFont="1" applyBorder="1" applyProtection="1"/>
    <xf numFmtId="1" fontId="0" fillId="0" borderId="38" xfId="0" applyNumberFormat="1" applyFont="1" applyBorder="1" applyProtection="1"/>
    <xf numFmtId="164" fontId="4" fillId="2" borderId="30" xfId="0" applyNumberFormat="1" applyFont="1" applyFill="1" applyBorder="1" applyProtection="1"/>
    <xf numFmtId="0" fontId="0" fillId="0" borderId="37" xfId="0" applyFont="1" applyBorder="1" applyProtection="1">
      <protection locked="0"/>
    </xf>
    <xf numFmtId="164" fontId="4" fillId="2" borderId="0" xfId="0" applyNumberFormat="1" applyFont="1" applyFill="1" applyBorder="1" applyProtection="1"/>
    <xf numFmtId="0" fontId="0" fillId="0" borderId="24" xfId="0" applyFont="1" applyBorder="1" applyProtection="1">
      <protection locked="0"/>
    </xf>
    <xf numFmtId="1" fontId="0" fillId="0" borderId="24" xfId="0" applyNumberFormat="1" applyFont="1" applyBorder="1" applyProtection="1"/>
    <xf numFmtId="1" fontId="0" fillId="0" borderId="39" xfId="0" applyNumberFormat="1" applyFont="1" applyBorder="1" applyProtection="1"/>
    <xf numFmtId="0" fontId="0" fillId="0" borderId="25" xfId="0" applyFont="1" applyBorder="1" applyProtection="1">
      <protection locked="0"/>
    </xf>
    <xf numFmtId="1" fontId="0" fillId="0" borderId="25" xfId="0" applyNumberFormat="1" applyFont="1" applyBorder="1" applyProtection="1"/>
    <xf numFmtId="1" fontId="0" fillId="0" borderId="40" xfId="0" applyNumberFormat="1" applyFont="1" applyBorder="1" applyProtection="1"/>
    <xf numFmtId="0" fontId="0" fillId="6" borderId="0" xfId="0" applyFill="1" applyBorder="1" applyProtection="1">
      <protection locked="0"/>
    </xf>
    <xf numFmtId="9" fontId="18" fillId="0" borderId="9" xfId="1" applyFont="1" applyBorder="1" applyProtection="1"/>
    <xf numFmtId="0" fontId="17" fillId="0" borderId="9" xfId="0" applyFont="1" applyBorder="1" applyProtection="1"/>
    <xf numFmtId="0" fontId="17" fillId="0" borderId="10" xfId="0" applyFont="1" applyBorder="1" applyProtection="1"/>
    <xf numFmtId="0" fontId="16" fillId="2" borderId="26" xfId="0" applyFont="1" applyFill="1" applyBorder="1" applyAlignment="1" applyProtection="1">
      <alignment horizontal="center" vertical="center" textRotation="90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 textRotation="90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D6E9-7DF7-4263-AF04-B01334678C56}">
  <sheetPr>
    <pageSetUpPr fitToPage="1"/>
  </sheetPr>
  <dimension ref="A1:BB77"/>
  <sheetViews>
    <sheetView tabSelected="1" zoomScaleNormal="100" workbookViewId="0">
      <selection activeCell="Q49" sqref="Q49"/>
    </sheetView>
  </sheetViews>
  <sheetFormatPr baseColWidth="10" defaultRowHeight="15" x14ac:dyDescent="0.25"/>
  <cols>
    <col min="1" max="1" width="5.42578125" style="1" customWidth="1"/>
    <col min="2" max="2" width="24" style="52" bestFit="1" customWidth="1"/>
    <col min="3" max="3" width="11.5703125" style="52" customWidth="1"/>
    <col min="4" max="6" width="16.5703125" style="52" customWidth="1"/>
    <col min="7" max="7" width="5.7109375" style="4" customWidth="1"/>
    <col min="8" max="8" width="25" style="53" bestFit="1" customWidth="1"/>
    <col min="9" max="9" width="11.5703125" style="53" customWidth="1"/>
    <col min="10" max="12" width="16.5703125" style="53" customWidth="1"/>
    <col min="13" max="13" width="5.7109375" style="4" customWidth="1"/>
    <col min="14" max="25" width="16.140625" style="17" customWidth="1"/>
    <col min="26" max="27" width="11.42578125" style="17"/>
    <col min="28" max="35" width="14" style="17" customWidth="1"/>
    <col min="36" max="16384" width="11.42578125" style="17"/>
  </cols>
  <sheetData>
    <row r="1" spans="1:54" s="1" customFormat="1" ht="33" customHeight="1" x14ac:dyDescent="0.35">
      <c r="B1" s="2" t="s">
        <v>0</v>
      </c>
      <c r="C1" s="3"/>
      <c r="D1" s="3"/>
      <c r="E1" s="3"/>
      <c r="F1" s="3"/>
      <c r="G1" s="4"/>
      <c r="H1" s="5" t="s">
        <v>1</v>
      </c>
      <c r="I1" s="6"/>
      <c r="J1" s="6"/>
      <c r="K1" s="6"/>
      <c r="L1" s="6"/>
      <c r="M1" s="4"/>
      <c r="N1" s="7" t="s">
        <v>2</v>
      </c>
      <c r="AA1" s="7" t="s">
        <v>3</v>
      </c>
      <c r="AS1" s="8"/>
      <c r="BB1" s="8"/>
    </row>
    <row r="2" spans="1:54" ht="33.75" customHeight="1" x14ac:dyDescent="0.35">
      <c r="B2" s="68"/>
      <c r="C2" s="69"/>
      <c r="D2" s="69"/>
      <c r="E2" s="69"/>
      <c r="F2" s="69"/>
      <c r="H2" s="70"/>
      <c r="I2" s="71"/>
      <c r="J2" s="71"/>
      <c r="K2" s="71"/>
      <c r="L2" s="71"/>
      <c r="N2" s="9" t="s">
        <v>4</v>
      </c>
      <c r="O2" s="10" t="s">
        <v>5</v>
      </c>
      <c r="P2" s="10" t="s">
        <v>6</v>
      </c>
      <c r="Q2" s="10" t="s">
        <v>7</v>
      </c>
      <c r="R2" s="10" t="s">
        <v>8</v>
      </c>
      <c r="S2" s="10" t="s">
        <v>9</v>
      </c>
      <c r="T2" s="10" t="s">
        <v>10</v>
      </c>
      <c r="U2" s="10" t="s">
        <v>11</v>
      </c>
      <c r="V2" s="10" t="s">
        <v>12</v>
      </c>
      <c r="W2" s="10" t="s">
        <v>13</v>
      </c>
      <c r="X2" s="10" t="s">
        <v>14</v>
      </c>
      <c r="Y2" s="11" t="s">
        <v>15</v>
      </c>
      <c r="Z2" s="12"/>
      <c r="AA2" s="13" t="s">
        <v>16</v>
      </c>
      <c r="AB2" s="14" t="s">
        <v>17</v>
      </c>
      <c r="AC2" s="14" t="s">
        <v>18</v>
      </c>
      <c r="AD2" s="14" t="s">
        <v>19</v>
      </c>
      <c r="AE2" s="14" t="s">
        <v>20</v>
      </c>
      <c r="AF2" s="14" t="s">
        <v>21</v>
      </c>
      <c r="AG2" s="14" t="s">
        <v>22</v>
      </c>
      <c r="AH2" s="14" t="s">
        <v>23</v>
      </c>
      <c r="AI2" s="15" t="s">
        <v>24</v>
      </c>
      <c r="AJ2" s="16"/>
      <c r="AS2" s="16"/>
      <c r="BB2" s="16"/>
    </row>
    <row r="3" spans="1:54" ht="15" customHeight="1" x14ac:dyDescent="0.25">
      <c r="A3" s="101" t="s">
        <v>64</v>
      </c>
      <c r="B3" s="72" t="s">
        <v>65</v>
      </c>
      <c r="C3" s="73" t="s">
        <v>26</v>
      </c>
      <c r="D3" s="73" t="s">
        <v>5</v>
      </c>
      <c r="E3" s="73" t="s">
        <v>6</v>
      </c>
      <c r="F3" s="74" t="s">
        <v>7</v>
      </c>
      <c r="G3" s="75"/>
      <c r="H3" s="76" t="s">
        <v>65</v>
      </c>
      <c r="I3" s="76" t="s">
        <v>26</v>
      </c>
      <c r="J3" s="76" t="s">
        <v>5</v>
      </c>
      <c r="K3" s="76" t="s">
        <v>6</v>
      </c>
      <c r="L3" s="77" t="s">
        <v>7</v>
      </c>
      <c r="N3" s="22" t="s">
        <v>28</v>
      </c>
      <c r="O3" s="23">
        <f>D15+D16</f>
        <v>958</v>
      </c>
      <c r="P3" s="23">
        <f>E15+E16</f>
        <v>455</v>
      </c>
      <c r="Q3" s="23">
        <f>F15+F16</f>
        <v>503</v>
      </c>
      <c r="R3" s="24">
        <f>P3/O3</f>
        <v>0.47494780793319413</v>
      </c>
      <c r="S3" s="78">
        <f>G16</f>
        <v>0.59780219780219779</v>
      </c>
      <c r="T3" s="78">
        <f>G17</f>
        <v>0.83924843423799578</v>
      </c>
      <c r="U3" s="78">
        <f>G18</f>
        <v>0.96703296703296704</v>
      </c>
      <c r="V3" s="78">
        <f>G19</f>
        <v>0.54726368159203975</v>
      </c>
      <c r="W3" s="78">
        <f>G20</f>
        <v>0.44050104384133609</v>
      </c>
      <c r="X3" s="24">
        <f>G21</f>
        <v>0.63516483516483513</v>
      </c>
      <c r="Y3" s="25">
        <f>G22</f>
        <v>0.68483412322274884</v>
      </c>
      <c r="Z3" s="26"/>
      <c r="AA3" s="27" t="s">
        <v>5</v>
      </c>
      <c r="AB3" s="28"/>
      <c r="AC3" s="28"/>
      <c r="AD3" s="28"/>
      <c r="AE3" s="28"/>
      <c r="AF3" s="28"/>
      <c r="AG3" s="28"/>
      <c r="AH3" s="28"/>
      <c r="AI3" s="29"/>
    </row>
    <row r="4" spans="1:54" ht="15" customHeight="1" x14ac:dyDescent="0.25">
      <c r="A4" s="101"/>
      <c r="B4" s="102" t="s">
        <v>29</v>
      </c>
      <c r="C4" s="79" t="s">
        <v>17</v>
      </c>
      <c r="D4" s="80">
        <f>AVERAGE(D15,D26,D37,D48,D59,D70)</f>
        <v>419.66666666666669</v>
      </c>
      <c r="E4" s="80">
        <f t="shared" ref="E4:F4" si="0">AVERAGE(E15,E26,E37,E48,E59,E70)</f>
        <v>182.16666666666666</v>
      </c>
      <c r="F4" s="81">
        <f t="shared" si="0"/>
        <v>237.5</v>
      </c>
      <c r="G4" s="75">
        <f>E4+E5</f>
        <v>455</v>
      </c>
      <c r="H4" s="104" t="s">
        <v>29</v>
      </c>
      <c r="I4" s="82" t="s">
        <v>17</v>
      </c>
      <c r="J4" s="83">
        <f>AVERAGE(J15,J26,J37,J48,J59,J70)</f>
        <v>298.2</v>
      </c>
      <c r="K4" s="83">
        <f t="shared" ref="K4:L4" si="1">AVERAGE(K15,K26,K37,K48,K59,K70)</f>
        <v>171.8</v>
      </c>
      <c r="L4" s="84">
        <f t="shared" si="1"/>
        <v>126.4</v>
      </c>
      <c r="M4" s="37">
        <f>K15+K16</f>
        <v>438</v>
      </c>
      <c r="N4" s="22" t="s">
        <v>30</v>
      </c>
      <c r="O4" s="23">
        <f>J15+J16</f>
        <v>730</v>
      </c>
      <c r="P4" s="23">
        <f>K15+K16</f>
        <v>438</v>
      </c>
      <c r="Q4" s="23">
        <f>L15+L16</f>
        <v>292</v>
      </c>
      <c r="R4" s="24">
        <f t="shared" ref="R4:R13" si="2">P4/O4</f>
        <v>0.6</v>
      </c>
      <c r="S4" s="78">
        <f>M5</f>
        <v>0.6004566210045662</v>
      </c>
      <c r="T4" s="78">
        <f>M6</f>
        <v>0.78493150684931512</v>
      </c>
      <c r="U4" s="78">
        <f>M7</f>
        <v>0.92922374429223742</v>
      </c>
      <c r="V4" s="78">
        <f>M8</f>
        <v>0.71029668411867364</v>
      </c>
      <c r="W4" s="78">
        <f>M9</f>
        <v>0.42465753424657532</v>
      </c>
      <c r="X4" s="24">
        <f>M10</f>
        <v>0.58675799086757996</v>
      </c>
      <c r="Y4" s="25">
        <f>M11</f>
        <v>0.82903225806451608</v>
      </c>
      <c r="Z4" s="26"/>
      <c r="AA4" s="22" t="s">
        <v>28</v>
      </c>
      <c r="AB4" s="23">
        <f>D15</f>
        <v>408</v>
      </c>
      <c r="AC4" s="23">
        <f>D16</f>
        <v>550</v>
      </c>
      <c r="AD4" s="23">
        <f>D17</f>
        <v>804</v>
      </c>
      <c r="AE4" s="23">
        <f>D18</f>
        <v>90</v>
      </c>
      <c r="AF4" s="23">
        <f>D19</f>
        <v>64</v>
      </c>
      <c r="AG4" s="23">
        <f>D20</f>
        <v>422</v>
      </c>
      <c r="AH4" s="23">
        <f>D21</f>
        <v>473</v>
      </c>
      <c r="AI4" s="31">
        <f>D22</f>
        <v>63</v>
      </c>
    </row>
    <row r="5" spans="1:54" ht="15" customHeight="1" x14ac:dyDescent="0.25">
      <c r="A5" s="101"/>
      <c r="B5" s="103"/>
      <c r="C5" s="79" t="s">
        <v>18</v>
      </c>
      <c r="D5" s="80">
        <f t="shared" ref="D5:F11" si="3">AVERAGE(D16,D27,D38,D49,D60,D71)</f>
        <v>619.33333333333337</v>
      </c>
      <c r="E5" s="80">
        <f t="shared" si="3"/>
        <v>272.83333333333331</v>
      </c>
      <c r="F5" s="81">
        <f t="shared" si="3"/>
        <v>346.5</v>
      </c>
      <c r="G5" s="75">
        <f>E5/(E4+E5)</f>
        <v>0.59963369963369961</v>
      </c>
      <c r="H5" s="105"/>
      <c r="I5" s="85" t="s">
        <v>18</v>
      </c>
      <c r="J5" s="86">
        <f t="shared" ref="J5:L11" si="4">AVERAGE(J16,J27,J38,J49,J60,J71)</f>
        <v>457.2</v>
      </c>
      <c r="K5" s="86">
        <f t="shared" si="4"/>
        <v>270.39999999999998</v>
      </c>
      <c r="L5" s="87">
        <f t="shared" si="4"/>
        <v>186.8</v>
      </c>
      <c r="M5" s="37">
        <f>K16/(K15+K16)</f>
        <v>0.6004566210045662</v>
      </c>
      <c r="N5" s="22" t="s">
        <v>31</v>
      </c>
      <c r="O5" s="23">
        <f>D26+D27</f>
        <v>920</v>
      </c>
      <c r="P5" s="23">
        <f>E26+E27</f>
        <v>446</v>
      </c>
      <c r="Q5" s="23">
        <f>F26+F27</f>
        <v>474</v>
      </c>
      <c r="R5" s="24">
        <f t="shared" si="2"/>
        <v>0.48478260869565215</v>
      </c>
      <c r="S5" s="78">
        <f>G27</f>
        <v>0.6076233183856502</v>
      </c>
      <c r="T5" s="78">
        <f>G28</f>
        <v>0.84891304347826091</v>
      </c>
      <c r="U5" s="78">
        <f>G29</f>
        <v>0.9394618834080718</v>
      </c>
      <c r="V5" s="78">
        <f>G30</f>
        <v>0.53649167733674774</v>
      </c>
      <c r="W5" s="78">
        <f>G31</f>
        <v>0.41739130434782606</v>
      </c>
      <c r="X5" s="24">
        <f>G32</f>
        <v>0.59865470852017932</v>
      </c>
      <c r="Y5" s="25">
        <f>G33</f>
        <v>0.6953125</v>
      </c>
      <c r="Z5" s="26"/>
      <c r="AA5" s="22" t="s">
        <v>30</v>
      </c>
      <c r="AB5" s="23">
        <f>J15</f>
        <v>300</v>
      </c>
      <c r="AC5" s="23">
        <f>J16</f>
        <v>430</v>
      </c>
      <c r="AD5" s="23">
        <f>J17</f>
        <v>573</v>
      </c>
      <c r="AE5" s="23">
        <f>J18</f>
        <v>81</v>
      </c>
      <c r="AF5" s="23">
        <f>J19</f>
        <v>76</v>
      </c>
      <c r="AG5" s="23">
        <f>J20</f>
        <v>310</v>
      </c>
      <c r="AH5" s="23">
        <f>J21</f>
        <v>342</v>
      </c>
      <c r="AI5" s="31">
        <f>J22</f>
        <v>78</v>
      </c>
    </row>
    <row r="6" spans="1:54" ht="15" customHeight="1" x14ac:dyDescent="0.25">
      <c r="A6" s="101"/>
      <c r="B6" s="106" t="s">
        <v>32</v>
      </c>
      <c r="C6" s="79" t="s">
        <v>33</v>
      </c>
      <c r="D6" s="80">
        <f t="shared" si="3"/>
        <v>860</v>
      </c>
      <c r="E6" s="80">
        <f t="shared" si="3"/>
        <v>429.83333333333331</v>
      </c>
      <c r="F6" s="81">
        <f t="shared" si="3"/>
        <v>430.16666666666669</v>
      </c>
      <c r="G6" s="88">
        <f>D6/(D6+D7+D8)</f>
        <v>0.82771896053897975</v>
      </c>
      <c r="H6" s="106" t="s">
        <v>32</v>
      </c>
      <c r="I6" s="89" t="s">
        <v>33</v>
      </c>
      <c r="J6" s="86">
        <f t="shared" si="4"/>
        <v>595</v>
      </c>
      <c r="K6" s="86">
        <f t="shared" si="4"/>
        <v>407</v>
      </c>
      <c r="L6" s="87">
        <f t="shared" si="4"/>
        <v>188</v>
      </c>
      <c r="M6" s="90">
        <f>J17/(J17+J18+J19)</f>
        <v>0.78493150684931512</v>
      </c>
      <c r="N6" s="22" t="s">
        <v>34</v>
      </c>
      <c r="O6" s="23">
        <f>J26+J27</f>
        <v>669</v>
      </c>
      <c r="P6" s="23">
        <f>K26+K27</f>
        <v>441</v>
      </c>
      <c r="Q6" s="23">
        <f>L26+L27</f>
        <v>228</v>
      </c>
      <c r="R6" s="24">
        <f t="shared" si="2"/>
        <v>0.65919282511210764</v>
      </c>
      <c r="S6" s="78">
        <f>M16</f>
        <v>0.62131519274376412</v>
      </c>
      <c r="T6" s="78">
        <f>M17</f>
        <v>0.82810164424514199</v>
      </c>
      <c r="U6" s="78">
        <f>M18</f>
        <v>0.92970521541950113</v>
      </c>
      <c r="V6" s="78">
        <f>M19</f>
        <v>0.74007220216606495</v>
      </c>
      <c r="W6" s="78">
        <f>M20</f>
        <v>0.40508221225710017</v>
      </c>
      <c r="X6" s="24">
        <f>M21</f>
        <v>0.51020408163265307</v>
      </c>
      <c r="Y6" s="25">
        <f>M22</f>
        <v>0.8302583025830258</v>
      </c>
      <c r="Z6" s="26"/>
      <c r="AA6" s="22" t="s">
        <v>31</v>
      </c>
      <c r="AB6" s="23">
        <f>D26</f>
        <v>377</v>
      </c>
      <c r="AC6" s="23">
        <f>D27</f>
        <v>543</v>
      </c>
      <c r="AD6" s="23">
        <f>D28</f>
        <v>781</v>
      </c>
      <c r="AE6" s="23">
        <f>D29</f>
        <v>76</v>
      </c>
      <c r="AF6" s="23">
        <f>D30</f>
        <v>63</v>
      </c>
      <c r="AG6" s="23">
        <f>D31</f>
        <v>384</v>
      </c>
      <c r="AH6" s="23">
        <f>D32</f>
        <v>477</v>
      </c>
      <c r="AI6" s="31">
        <f>D33</f>
        <v>59</v>
      </c>
    </row>
    <row r="7" spans="1:54" ht="15" customHeight="1" x14ac:dyDescent="0.25">
      <c r="A7" s="101"/>
      <c r="B7" s="104"/>
      <c r="C7" s="79" t="s">
        <v>35</v>
      </c>
      <c r="D7" s="80">
        <f t="shared" si="3"/>
        <v>83.333333333333329</v>
      </c>
      <c r="E7" s="80">
        <f t="shared" si="3"/>
        <v>16</v>
      </c>
      <c r="F7" s="81">
        <f t="shared" si="3"/>
        <v>67.333333333333329</v>
      </c>
      <c r="G7" s="88">
        <f>E6/(E6+E7+E8)</f>
        <v>0.94468864468864466</v>
      </c>
      <c r="H7" s="104"/>
      <c r="I7" s="89" t="s">
        <v>35</v>
      </c>
      <c r="J7" s="86">
        <f t="shared" si="4"/>
        <v>63.4</v>
      </c>
      <c r="K7" s="86">
        <f t="shared" si="4"/>
        <v>14</v>
      </c>
      <c r="L7" s="87">
        <f t="shared" si="4"/>
        <v>49.4</v>
      </c>
      <c r="M7" s="90">
        <f>K17/(K17+K18+K19)</f>
        <v>0.92922374429223742</v>
      </c>
      <c r="N7" s="22" t="s">
        <v>36</v>
      </c>
      <c r="O7" s="23">
        <f>D37+D38</f>
        <v>938</v>
      </c>
      <c r="P7" s="23">
        <f>E37+E38</f>
        <v>455</v>
      </c>
      <c r="Q7" s="23">
        <f>F37+F38</f>
        <v>483</v>
      </c>
      <c r="R7" s="24">
        <f t="shared" si="2"/>
        <v>0.48507462686567165</v>
      </c>
      <c r="S7" s="78">
        <f>G38</f>
        <v>0.60659340659340655</v>
      </c>
      <c r="T7" s="78">
        <f>G39</f>
        <v>0.85074626865671643</v>
      </c>
      <c r="U7" s="78">
        <f>G40</f>
        <v>0.93626373626373627</v>
      </c>
      <c r="V7" s="78">
        <f>G41</f>
        <v>0.53383458646616544</v>
      </c>
      <c r="W7" s="78">
        <f>G42</f>
        <v>0.41257995735607678</v>
      </c>
      <c r="X7" s="24">
        <f>G43</f>
        <v>0.59120879120879122</v>
      </c>
      <c r="Y7" s="25">
        <f>G44</f>
        <v>0.69509043927648584</v>
      </c>
      <c r="Z7" s="26"/>
      <c r="AA7" s="22" t="s">
        <v>34</v>
      </c>
      <c r="AB7" s="23">
        <f>J26</f>
        <v>265</v>
      </c>
      <c r="AC7" s="23">
        <f>J27</f>
        <v>404</v>
      </c>
      <c r="AD7" s="23">
        <f>J28</f>
        <v>554</v>
      </c>
      <c r="AE7" s="23">
        <f>J29</f>
        <v>58</v>
      </c>
      <c r="AF7" s="23">
        <f>J30</f>
        <v>57</v>
      </c>
      <c r="AG7" s="23">
        <f>J31</f>
        <v>271</v>
      </c>
      <c r="AH7" s="23">
        <f>J32</f>
        <v>337</v>
      </c>
      <c r="AI7" s="31">
        <f>J33</f>
        <v>61</v>
      </c>
    </row>
    <row r="8" spans="1:54" ht="15" customHeight="1" x14ac:dyDescent="0.25">
      <c r="A8" s="101"/>
      <c r="B8" s="103"/>
      <c r="C8" s="91" t="s">
        <v>37</v>
      </c>
      <c r="D8" s="92">
        <f t="shared" si="3"/>
        <v>95.666666666666671</v>
      </c>
      <c r="E8" s="92">
        <f t="shared" si="3"/>
        <v>9.1666666666666661</v>
      </c>
      <c r="F8" s="93">
        <f t="shared" si="3"/>
        <v>86.5</v>
      </c>
      <c r="G8" s="88">
        <f>E6/D6</f>
        <v>0.49980620155038757</v>
      </c>
      <c r="H8" s="105"/>
      <c r="I8" s="94" t="s">
        <v>37</v>
      </c>
      <c r="J8" s="95">
        <f t="shared" si="4"/>
        <v>97</v>
      </c>
      <c r="K8" s="95">
        <f t="shared" si="4"/>
        <v>21.2</v>
      </c>
      <c r="L8" s="96">
        <f t="shared" si="4"/>
        <v>75.8</v>
      </c>
      <c r="M8" s="90">
        <f>K17/J17</f>
        <v>0.71029668411867364</v>
      </c>
      <c r="N8" s="22" t="s">
        <v>38</v>
      </c>
      <c r="O8" s="23">
        <f>J37+J38</f>
        <v>672</v>
      </c>
      <c r="P8" s="23">
        <f>K37+K38</f>
        <v>441</v>
      </c>
      <c r="Q8" s="23">
        <f>L37+L38</f>
        <v>231</v>
      </c>
      <c r="R8" s="24">
        <f t="shared" si="2"/>
        <v>0.65625</v>
      </c>
      <c r="S8" s="78">
        <f>M27</f>
        <v>0.58956916099773238</v>
      </c>
      <c r="T8" s="78">
        <f>M28</f>
        <v>0.7946428571428571</v>
      </c>
      <c r="U8" s="78">
        <f>M29</f>
        <v>0.91156462585034015</v>
      </c>
      <c r="V8" s="78">
        <f>M30</f>
        <v>0.7528089887640449</v>
      </c>
      <c r="W8" s="78">
        <f>M31</f>
        <v>0.38392857142857145</v>
      </c>
      <c r="X8" s="24">
        <f>M32</f>
        <v>0.50566893424036286</v>
      </c>
      <c r="Y8" s="25">
        <f>M33</f>
        <v>0.86434108527131781</v>
      </c>
      <c r="Z8" s="26"/>
      <c r="AA8" s="22" t="s">
        <v>36</v>
      </c>
      <c r="AB8" s="23">
        <f>D37</f>
        <v>391</v>
      </c>
      <c r="AC8" s="23">
        <f>D38</f>
        <v>547</v>
      </c>
      <c r="AD8" s="23">
        <f>D39</f>
        <v>798</v>
      </c>
      <c r="AE8" s="23">
        <f>D40</f>
        <v>98</v>
      </c>
      <c r="AF8" s="23">
        <f>D41</f>
        <v>42</v>
      </c>
      <c r="AG8" s="23">
        <f>D42</f>
        <v>387</v>
      </c>
      <c r="AH8" s="23">
        <f>D43</f>
        <v>474</v>
      </c>
      <c r="AI8" s="31">
        <f>D44</f>
        <v>77</v>
      </c>
    </row>
    <row r="9" spans="1:54" ht="15" customHeight="1" x14ac:dyDescent="0.25">
      <c r="A9" s="101"/>
      <c r="B9" s="106" t="s">
        <v>39</v>
      </c>
      <c r="C9" s="79" t="s">
        <v>33</v>
      </c>
      <c r="D9" s="80">
        <f t="shared" si="3"/>
        <v>392.83333333333331</v>
      </c>
      <c r="E9" s="80">
        <f t="shared" si="3"/>
        <v>263.66666666666669</v>
      </c>
      <c r="F9" s="81">
        <f t="shared" si="3"/>
        <v>129.16666666666666</v>
      </c>
      <c r="G9" s="88">
        <f>D9/(D9+D10+D11)</f>
        <v>0.37808790503689443</v>
      </c>
      <c r="H9" s="106" t="s">
        <v>39</v>
      </c>
      <c r="I9" s="89" t="s">
        <v>33</v>
      </c>
      <c r="J9" s="86">
        <f t="shared" si="4"/>
        <v>286.2</v>
      </c>
      <c r="K9" s="86">
        <f t="shared" si="4"/>
        <v>232.6</v>
      </c>
      <c r="L9" s="87">
        <f t="shared" si="4"/>
        <v>53.6</v>
      </c>
      <c r="M9" s="90">
        <f>J20/(J20+J21+J22)</f>
        <v>0.42465753424657532</v>
      </c>
      <c r="N9" s="22" t="s">
        <v>40</v>
      </c>
      <c r="O9" s="23">
        <f>D48+D49</f>
        <v>1001</v>
      </c>
      <c r="P9" s="23">
        <f>E48+E49</f>
        <v>457</v>
      </c>
      <c r="Q9" s="23">
        <f>F48+F49</f>
        <v>544</v>
      </c>
      <c r="R9" s="24">
        <f t="shared" si="2"/>
        <v>0.45654345654345652</v>
      </c>
      <c r="S9" s="78">
        <f>G49</f>
        <v>0.57768052516411383</v>
      </c>
      <c r="T9" s="78">
        <f>G50</f>
        <v>0.8351648351648352</v>
      </c>
      <c r="U9" s="78">
        <f>G51</f>
        <v>0.93654266958424504</v>
      </c>
      <c r="V9" s="78">
        <f>G52</f>
        <v>0.51196172248803828</v>
      </c>
      <c r="W9" s="78">
        <f>G53</f>
        <v>0.37162837162837165</v>
      </c>
      <c r="X9" s="24">
        <f>G54</f>
        <v>0.5492341356673961</v>
      </c>
      <c r="Y9" s="25">
        <f>G55</f>
        <v>0.67473118279569888</v>
      </c>
      <c r="Z9" s="26"/>
      <c r="AA9" s="22" t="s">
        <v>38</v>
      </c>
      <c r="AB9" s="23">
        <f>J37</f>
        <v>276</v>
      </c>
      <c r="AC9" s="23">
        <f>J38</f>
        <v>396</v>
      </c>
      <c r="AD9" s="23">
        <f>J39</f>
        <v>534</v>
      </c>
      <c r="AE9" s="23">
        <f>J40</f>
        <v>51</v>
      </c>
      <c r="AF9" s="23">
        <f>J41</f>
        <v>87</v>
      </c>
      <c r="AG9" s="23">
        <f>J42</f>
        <v>258</v>
      </c>
      <c r="AH9" s="23">
        <f>J43</f>
        <v>312</v>
      </c>
      <c r="AI9" s="31">
        <f>J44</f>
        <v>102</v>
      </c>
    </row>
    <row r="10" spans="1:54" ht="15" customHeight="1" x14ac:dyDescent="0.25">
      <c r="A10" s="101"/>
      <c r="B10" s="104"/>
      <c r="C10" s="79" t="s">
        <v>35</v>
      </c>
      <c r="D10" s="80">
        <f t="shared" si="3"/>
        <v>530.33333333333337</v>
      </c>
      <c r="E10" s="80">
        <f t="shared" si="3"/>
        <v>180.33333333333334</v>
      </c>
      <c r="F10" s="81">
        <f t="shared" si="3"/>
        <v>350</v>
      </c>
      <c r="G10" s="88">
        <f>E9/(E9+E10+E11)</f>
        <v>0.57948717948717954</v>
      </c>
      <c r="H10" s="104"/>
      <c r="I10" s="89" t="s">
        <v>35</v>
      </c>
      <c r="J10" s="86">
        <f t="shared" si="4"/>
        <v>353.6</v>
      </c>
      <c r="K10" s="86">
        <f t="shared" si="4"/>
        <v>186</v>
      </c>
      <c r="L10" s="87">
        <f t="shared" si="4"/>
        <v>167.6</v>
      </c>
      <c r="M10" s="90">
        <f>K20/(K20+K21+K22)</f>
        <v>0.58675799086757996</v>
      </c>
      <c r="N10" s="22" t="s">
        <v>41</v>
      </c>
      <c r="O10" s="23">
        <f>J48+J49</f>
        <v>808</v>
      </c>
      <c r="P10" s="23">
        <f>K48+K49</f>
        <v>450</v>
      </c>
      <c r="Q10" s="23">
        <f>L48+L49</f>
        <v>358</v>
      </c>
      <c r="R10" s="24">
        <f t="shared" si="2"/>
        <v>0.55693069306930698</v>
      </c>
      <c r="S10" s="78">
        <f>M38</f>
        <v>0.61777777777777776</v>
      </c>
      <c r="T10" s="78">
        <f>M39</f>
        <v>0.79579207920792083</v>
      </c>
      <c r="U10" s="78">
        <f>M40</f>
        <v>0.91111111111111109</v>
      </c>
      <c r="V10" s="78">
        <f>M41</f>
        <v>0.63763608087091761</v>
      </c>
      <c r="W10" s="78">
        <f>M42</f>
        <v>0.37376237623762376</v>
      </c>
      <c r="X10" s="24">
        <f>M43</f>
        <v>0.50666666666666671</v>
      </c>
      <c r="Y10" s="25">
        <f>M44</f>
        <v>0.75496688741721851</v>
      </c>
      <c r="Z10" s="26"/>
      <c r="AA10" s="22" t="s">
        <v>40</v>
      </c>
      <c r="AB10" s="23">
        <f>D48</f>
        <v>396</v>
      </c>
      <c r="AC10" s="23">
        <f>D49</f>
        <v>605</v>
      </c>
      <c r="AD10" s="23">
        <f>D50</f>
        <v>836</v>
      </c>
      <c r="AE10" s="23">
        <f>D51</f>
        <v>87</v>
      </c>
      <c r="AF10" s="23">
        <f>D52</f>
        <v>78</v>
      </c>
      <c r="AG10" s="23">
        <f>D53</f>
        <v>372</v>
      </c>
      <c r="AH10" s="23">
        <f>D54</f>
        <v>534</v>
      </c>
      <c r="AI10" s="31">
        <f>D55</f>
        <v>95</v>
      </c>
    </row>
    <row r="11" spans="1:54" ht="15" customHeight="1" x14ac:dyDescent="0.25">
      <c r="A11" s="101"/>
      <c r="B11" s="103"/>
      <c r="C11" s="91" t="s">
        <v>37</v>
      </c>
      <c r="D11" s="92">
        <f t="shared" si="3"/>
        <v>115.83333333333333</v>
      </c>
      <c r="E11" s="92">
        <f t="shared" si="3"/>
        <v>11</v>
      </c>
      <c r="F11" s="93">
        <f t="shared" si="3"/>
        <v>104.83333333333333</v>
      </c>
      <c r="G11" s="88">
        <f>E9/D9</f>
        <v>0.67119219346627079</v>
      </c>
      <c r="H11" s="105"/>
      <c r="I11" s="94" t="s">
        <v>37</v>
      </c>
      <c r="J11" s="95">
        <f t="shared" si="4"/>
        <v>115.6</v>
      </c>
      <c r="K11" s="95">
        <f t="shared" si="4"/>
        <v>23.6</v>
      </c>
      <c r="L11" s="96">
        <f t="shared" si="4"/>
        <v>92</v>
      </c>
      <c r="M11" s="90">
        <f>K20/J20</f>
        <v>0.82903225806451608</v>
      </c>
      <c r="N11" s="22" t="s">
        <v>42</v>
      </c>
      <c r="O11" s="23">
        <f>D59+D60</f>
        <v>1139</v>
      </c>
      <c r="P11" s="23">
        <f>E59+E60</f>
        <v>463</v>
      </c>
      <c r="Q11" s="23">
        <f>F59+F60</f>
        <v>676</v>
      </c>
      <c r="R11" s="24">
        <f t="shared" si="2"/>
        <v>0.4064969271290606</v>
      </c>
      <c r="S11" s="78">
        <f>G60</f>
        <v>0.60259179265658747</v>
      </c>
      <c r="T11" s="78">
        <f>G61</f>
        <v>0.82967515364354694</v>
      </c>
      <c r="U11" s="78">
        <f>G62</f>
        <v>0.95248380129589638</v>
      </c>
      <c r="V11" s="78">
        <f>G63</f>
        <v>0.46666666666666667</v>
      </c>
      <c r="W11" s="78">
        <f>G64</f>
        <v>0.36084284460052679</v>
      </c>
      <c r="X11" s="24">
        <f>G65</f>
        <v>0.5788336933045356</v>
      </c>
      <c r="Y11" s="25">
        <f>G66</f>
        <v>0.65206812652068125</v>
      </c>
      <c r="Z11" s="26"/>
      <c r="AA11" s="22" t="s">
        <v>41</v>
      </c>
      <c r="AB11" s="23">
        <f>J48</f>
        <v>308</v>
      </c>
      <c r="AC11" s="23">
        <f>J49</f>
        <v>500</v>
      </c>
      <c r="AD11" s="23">
        <f>J50</f>
        <v>643</v>
      </c>
      <c r="AE11" s="23">
        <f>J51</f>
        <v>67</v>
      </c>
      <c r="AF11" s="23">
        <f>J52</f>
        <v>98</v>
      </c>
      <c r="AG11" s="23">
        <f>J53</f>
        <v>302</v>
      </c>
      <c r="AH11" s="23">
        <f>J54</f>
        <v>385</v>
      </c>
      <c r="AI11" s="31">
        <f>J55</f>
        <v>121</v>
      </c>
    </row>
    <row r="12" spans="1:54" ht="15" customHeight="1" x14ac:dyDescent="0.25">
      <c r="L12" s="97"/>
      <c r="M12" s="37"/>
      <c r="N12" s="22" t="s">
        <v>43</v>
      </c>
      <c r="O12" s="23">
        <f>J59+J60</f>
        <v>898</v>
      </c>
      <c r="P12" s="23">
        <f>K59+K60</f>
        <v>441</v>
      </c>
      <c r="Q12" s="23">
        <f>L59+L60</f>
        <v>457</v>
      </c>
      <c r="R12" s="24">
        <f t="shared" si="2"/>
        <v>0.49109131403118039</v>
      </c>
      <c r="S12" s="78">
        <f>M49</f>
        <v>0.6281179138321995</v>
      </c>
      <c r="T12" s="78">
        <f>M50</f>
        <v>0.74721603563474392</v>
      </c>
      <c r="U12" s="78">
        <f>M51</f>
        <v>0.92063492063492058</v>
      </c>
      <c r="V12" s="78">
        <f>M52</f>
        <v>0.60506706408345756</v>
      </c>
      <c r="W12" s="78">
        <f>M53</f>
        <v>0.32293986636971045</v>
      </c>
      <c r="X12" s="24">
        <f>M54</f>
        <v>0.52154195011337867</v>
      </c>
      <c r="Y12" s="25">
        <f>M55</f>
        <v>0.7931034482758621</v>
      </c>
      <c r="Z12" s="26"/>
      <c r="AA12" s="22" t="s">
        <v>42</v>
      </c>
      <c r="AB12" s="23">
        <f>D59</f>
        <v>449</v>
      </c>
      <c r="AC12" s="23">
        <f>D60</f>
        <v>690</v>
      </c>
      <c r="AD12" s="23">
        <f>D61</f>
        <v>945</v>
      </c>
      <c r="AE12" s="23">
        <f>D62</f>
        <v>72</v>
      </c>
      <c r="AF12" s="23">
        <f>D63</f>
        <v>122</v>
      </c>
      <c r="AG12" s="23">
        <f>D64</f>
        <v>411</v>
      </c>
      <c r="AH12" s="23">
        <f>D65</f>
        <v>577</v>
      </c>
      <c r="AI12" s="31">
        <f>D66</f>
        <v>151</v>
      </c>
    </row>
    <row r="13" spans="1:54" ht="15" customHeight="1" x14ac:dyDescent="0.25">
      <c r="M13" s="37"/>
      <c r="N13" s="22" t="s">
        <v>44</v>
      </c>
      <c r="O13" s="23">
        <f>D70+D71</f>
        <v>1278</v>
      </c>
      <c r="P13" s="23">
        <f>E70+E71</f>
        <v>454</v>
      </c>
      <c r="Q13" s="23">
        <f>F70+F71</f>
        <v>824</v>
      </c>
      <c r="R13" s="24">
        <f t="shared" si="2"/>
        <v>0.35524256651017216</v>
      </c>
      <c r="S13" s="78">
        <f>G71</f>
        <v>0.60572687224669608</v>
      </c>
      <c r="T13" s="78">
        <f>G72</f>
        <v>0.77934272300469487</v>
      </c>
      <c r="U13" s="78">
        <f>G73</f>
        <v>0.93612334801762109</v>
      </c>
      <c r="V13" s="78">
        <f>G74</f>
        <v>0.42670682730923692</v>
      </c>
      <c r="W13" s="78">
        <f>G75</f>
        <v>0.2981220657276995</v>
      </c>
      <c r="X13" s="24">
        <f>G76</f>
        <v>0.52422907488986781</v>
      </c>
      <c r="Y13" s="25">
        <f>G77</f>
        <v>0.62467191601049865</v>
      </c>
      <c r="Z13" s="26"/>
      <c r="AA13" s="22" t="s">
        <v>43</v>
      </c>
      <c r="AB13" s="23">
        <f>J59</f>
        <v>342</v>
      </c>
      <c r="AC13" s="23">
        <f>J60</f>
        <v>556</v>
      </c>
      <c r="AD13" s="23">
        <f>J61</f>
        <v>671</v>
      </c>
      <c r="AE13" s="23">
        <f>J62</f>
        <v>60</v>
      </c>
      <c r="AF13" s="23">
        <f>J63</f>
        <v>167</v>
      </c>
      <c r="AG13" s="23">
        <f>J64</f>
        <v>290</v>
      </c>
      <c r="AH13" s="23">
        <f>J65</f>
        <v>392</v>
      </c>
      <c r="AI13" s="31">
        <f>J66</f>
        <v>216</v>
      </c>
    </row>
    <row r="14" spans="1:54" ht="15" customHeight="1" x14ac:dyDescent="0.25">
      <c r="A14" s="107">
        <v>2013</v>
      </c>
      <c r="B14" s="18" t="s">
        <v>25</v>
      </c>
      <c r="C14" s="19" t="s">
        <v>26</v>
      </c>
      <c r="D14" s="19" t="s">
        <v>5</v>
      </c>
      <c r="E14" s="19" t="s">
        <v>6</v>
      </c>
      <c r="F14" s="20" t="s">
        <v>7</v>
      </c>
      <c r="G14" s="21"/>
      <c r="H14" s="19" t="s">
        <v>27</v>
      </c>
      <c r="I14" s="19" t="s">
        <v>26</v>
      </c>
      <c r="J14" s="19" t="s">
        <v>5</v>
      </c>
      <c r="K14" s="19" t="s">
        <v>6</v>
      </c>
      <c r="L14" s="20" t="s">
        <v>7</v>
      </c>
      <c r="M14" s="37"/>
      <c r="N14" s="22"/>
      <c r="O14" s="23"/>
      <c r="P14" s="23"/>
      <c r="Q14" s="23"/>
      <c r="R14" s="24"/>
      <c r="S14" s="78"/>
      <c r="T14" s="78"/>
      <c r="U14" s="78"/>
      <c r="V14" s="78"/>
      <c r="W14" s="78"/>
      <c r="X14" s="24"/>
      <c r="Y14" s="25"/>
      <c r="AA14" s="40" t="s">
        <v>44</v>
      </c>
      <c r="AB14" s="41">
        <f>D70</f>
        <v>497</v>
      </c>
      <c r="AC14" s="41">
        <f>D71</f>
        <v>781</v>
      </c>
      <c r="AD14" s="41">
        <f>D72</f>
        <v>996</v>
      </c>
      <c r="AE14" s="41">
        <f>D73</f>
        <v>77</v>
      </c>
      <c r="AF14" s="41">
        <f>D74</f>
        <v>205</v>
      </c>
      <c r="AG14" s="41">
        <f>D75</f>
        <v>381</v>
      </c>
      <c r="AH14" s="41">
        <f>D76</f>
        <v>647</v>
      </c>
      <c r="AI14" s="42">
        <f>D77</f>
        <v>250</v>
      </c>
    </row>
    <row r="15" spans="1:54" ht="15" customHeight="1" x14ac:dyDescent="0.25">
      <c r="A15" s="107"/>
      <c r="B15" s="108" t="s">
        <v>29</v>
      </c>
      <c r="C15" s="30" t="s">
        <v>17</v>
      </c>
      <c r="D15" s="30">
        <v>408</v>
      </c>
      <c r="E15" s="30">
        <v>183</v>
      </c>
      <c r="F15" s="31">
        <f t="shared" ref="F15:F22" si="5">D15-E15</f>
        <v>225</v>
      </c>
      <c r="G15" s="21">
        <f>E15+E16</f>
        <v>455</v>
      </c>
      <c r="H15" s="104" t="s">
        <v>29</v>
      </c>
      <c r="I15" s="30" t="s">
        <v>17</v>
      </c>
      <c r="J15" s="30">
        <v>300</v>
      </c>
      <c r="K15" s="30">
        <v>175</v>
      </c>
      <c r="L15" s="31">
        <f t="shared" ref="L15:L22" si="6">J15-K15</f>
        <v>125</v>
      </c>
      <c r="M15" s="32">
        <f>K26+K27</f>
        <v>441</v>
      </c>
      <c r="N15" s="22"/>
      <c r="O15" s="23"/>
      <c r="P15" s="23"/>
      <c r="Q15" s="23"/>
      <c r="R15" s="24"/>
      <c r="S15" s="78"/>
      <c r="T15" s="78"/>
      <c r="U15" s="78"/>
      <c r="V15" s="78"/>
      <c r="W15" s="78"/>
      <c r="X15" s="24"/>
      <c r="Y15" s="25"/>
      <c r="AA15" s="43" t="s">
        <v>6</v>
      </c>
      <c r="AB15" s="44"/>
      <c r="AC15" s="45"/>
      <c r="AD15" s="45"/>
      <c r="AE15" s="45"/>
      <c r="AF15" s="45"/>
      <c r="AG15" s="45"/>
      <c r="AH15" s="45"/>
      <c r="AI15" s="46"/>
    </row>
    <row r="16" spans="1:54" ht="15" customHeight="1" x14ac:dyDescent="0.25">
      <c r="A16" s="107"/>
      <c r="B16" s="108"/>
      <c r="C16" s="30" t="s">
        <v>18</v>
      </c>
      <c r="D16" s="30">
        <v>550</v>
      </c>
      <c r="E16" s="30">
        <v>272</v>
      </c>
      <c r="F16" s="31">
        <f t="shared" si="5"/>
        <v>278</v>
      </c>
      <c r="G16" s="21">
        <f>E16/(E15+E16)</f>
        <v>0.59780219780219779</v>
      </c>
      <c r="H16" s="104"/>
      <c r="I16" s="30" t="s">
        <v>18</v>
      </c>
      <c r="J16" s="30">
        <v>430</v>
      </c>
      <c r="K16" s="30">
        <v>263</v>
      </c>
      <c r="L16" s="31">
        <f t="shared" si="6"/>
        <v>167</v>
      </c>
      <c r="M16" s="32">
        <f>K27/(K26+K27)</f>
        <v>0.62131519274376412</v>
      </c>
      <c r="N16" s="22"/>
      <c r="O16" s="23"/>
      <c r="P16" s="23"/>
      <c r="Q16" s="23"/>
      <c r="R16" s="24"/>
      <c r="S16" s="78"/>
      <c r="T16" s="78"/>
      <c r="U16" s="78"/>
      <c r="V16" s="78"/>
      <c r="W16" s="78"/>
      <c r="X16" s="24"/>
      <c r="Y16" s="25"/>
      <c r="AA16" s="22" t="s">
        <v>28</v>
      </c>
      <c r="AB16" s="23">
        <f>E15</f>
        <v>183</v>
      </c>
      <c r="AC16" s="23">
        <f>E16</f>
        <v>272</v>
      </c>
      <c r="AD16" s="23">
        <f>E17</f>
        <v>440</v>
      </c>
      <c r="AE16" s="23">
        <f>E18</f>
        <v>11</v>
      </c>
      <c r="AF16" s="23">
        <f>E19</f>
        <v>4</v>
      </c>
      <c r="AG16" s="23">
        <f>E20</f>
        <v>289</v>
      </c>
      <c r="AH16" s="23">
        <f>E21</f>
        <v>159</v>
      </c>
      <c r="AI16" s="31">
        <f>E22</f>
        <v>7</v>
      </c>
    </row>
    <row r="17" spans="1:35" ht="15" customHeight="1" x14ac:dyDescent="0.25">
      <c r="A17" s="107"/>
      <c r="B17" s="108" t="s">
        <v>32</v>
      </c>
      <c r="C17" s="30" t="s">
        <v>33</v>
      </c>
      <c r="D17" s="30">
        <v>804</v>
      </c>
      <c r="E17" s="30">
        <v>440</v>
      </c>
      <c r="F17" s="31">
        <f t="shared" si="5"/>
        <v>364</v>
      </c>
      <c r="G17" s="33">
        <f>D17/(D17+D18+D19)</f>
        <v>0.83924843423799578</v>
      </c>
      <c r="H17" s="104" t="s">
        <v>32</v>
      </c>
      <c r="I17" s="30" t="s">
        <v>33</v>
      </c>
      <c r="J17" s="30">
        <v>573</v>
      </c>
      <c r="K17" s="30">
        <v>407</v>
      </c>
      <c r="L17" s="31">
        <f t="shared" si="6"/>
        <v>166</v>
      </c>
      <c r="M17" s="34">
        <f>J28/(J28+J29+J30)</f>
        <v>0.82810164424514199</v>
      </c>
      <c r="N17" s="47">
        <v>41275</v>
      </c>
      <c r="O17" s="48">
        <f>O3+O4</f>
        <v>1688</v>
      </c>
      <c r="P17" s="48">
        <f t="shared" ref="P17:Q17" si="7">P3+P4</f>
        <v>893</v>
      </c>
      <c r="Q17" s="48">
        <f t="shared" si="7"/>
        <v>795</v>
      </c>
      <c r="R17" s="49">
        <f>(R3*O3+R4*O4)/(O3+O4)</f>
        <v>0.52902843601895733</v>
      </c>
      <c r="S17" s="98">
        <f>(S3*P3+S4*P4)/(P3+P4)</f>
        <v>0.59910414333706608</v>
      </c>
      <c r="T17" s="98">
        <f>(T3*O3+T4*O4)/(O3+O4)</f>
        <v>0.81575829383886256</v>
      </c>
      <c r="U17" s="98">
        <f>(U3*P3+U4*P4)/(P3+P4)</f>
        <v>0.94848824188129899</v>
      </c>
      <c r="V17" s="98">
        <f>(V3*AD4+V4*AD5)/(AD4+AD5)</f>
        <v>0.61510530137981123</v>
      </c>
      <c r="W17" s="98">
        <f>(W3*O3+W4*O4)/(O3+O4)</f>
        <v>0.43364928909952605</v>
      </c>
      <c r="X17" s="49">
        <f>(X3*P3+X4*P4)/(P3+P4)</f>
        <v>0.6114221724524076</v>
      </c>
      <c r="Y17" s="50">
        <f>(Y3*AG4+Y4*AG5)/(AG4+AG5)</f>
        <v>0.74590163934426235</v>
      </c>
      <c r="AA17" s="22" t="s">
        <v>30</v>
      </c>
      <c r="AB17" s="23">
        <f>K15</f>
        <v>175</v>
      </c>
      <c r="AC17" s="23">
        <f>K16</f>
        <v>263</v>
      </c>
      <c r="AD17" s="23">
        <f>K17</f>
        <v>407</v>
      </c>
      <c r="AE17" s="23">
        <f>K18</f>
        <v>13</v>
      </c>
      <c r="AF17" s="23">
        <f>K19</f>
        <v>18</v>
      </c>
      <c r="AG17" s="23">
        <f>K20</f>
        <v>257</v>
      </c>
      <c r="AH17" s="23">
        <f>K21</f>
        <v>163</v>
      </c>
      <c r="AI17" s="31">
        <f>K22</f>
        <v>18</v>
      </c>
    </row>
    <row r="18" spans="1:35" ht="15" customHeight="1" x14ac:dyDescent="0.25">
      <c r="A18" s="107"/>
      <c r="B18" s="108"/>
      <c r="C18" s="30" t="s">
        <v>35</v>
      </c>
      <c r="D18" s="30">
        <v>90</v>
      </c>
      <c r="E18" s="30">
        <v>11</v>
      </c>
      <c r="F18" s="31">
        <f t="shared" si="5"/>
        <v>79</v>
      </c>
      <c r="G18" s="33">
        <f>E17/(E17+E18+E19)</f>
        <v>0.96703296703296704</v>
      </c>
      <c r="H18" s="104"/>
      <c r="I18" s="30" t="s">
        <v>35</v>
      </c>
      <c r="J18" s="30">
        <v>81</v>
      </c>
      <c r="K18" s="30">
        <v>13</v>
      </c>
      <c r="L18" s="31">
        <f t="shared" si="6"/>
        <v>68</v>
      </c>
      <c r="M18" s="34">
        <f>K28/(K28+K29+K30)</f>
        <v>0.92970521541950113</v>
      </c>
      <c r="N18" s="47">
        <v>41640</v>
      </c>
      <c r="O18" s="48">
        <f>O5+O6</f>
        <v>1589</v>
      </c>
      <c r="P18" s="48">
        <f>P5+P6</f>
        <v>887</v>
      </c>
      <c r="Q18" s="48">
        <f>Q5+Q6</f>
        <v>702</v>
      </c>
      <c r="R18" s="49">
        <f>(R5*O5+R6*O6)/(O5+O6)</f>
        <v>0.5582127123977344</v>
      </c>
      <c r="S18" s="98">
        <f>(S5*P5+S6*P6)/(P5+P6)</f>
        <v>0.61443066516347233</v>
      </c>
      <c r="T18" s="98">
        <f>(T5*O5+T6*O6)/(O5+O6)</f>
        <v>0.8401510383889238</v>
      </c>
      <c r="U18" s="98">
        <f>(U5*P5+U6*P6)/(P5+P6)</f>
        <v>0.93461104847801579</v>
      </c>
      <c r="V18" s="98">
        <f>(V5*AD6+V6*AD7)/(AD6+AD7)</f>
        <v>0.62097378277153559</v>
      </c>
      <c r="W18" s="98">
        <f>(W5*O5+W6*O6)/(O5+O6)</f>
        <v>0.41220893643801132</v>
      </c>
      <c r="X18" s="49">
        <f>(X5*P5+X6*P6)/(P5+P6)</f>
        <v>0.55467869222096955</v>
      </c>
      <c r="Y18" s="50">
        <f>(Y5*AG6+Y6*AG7)/(AG6+AG7)</f>
        <v>0.75114503816793898</v>
      </c>
      <c r="AA18" s="22" t="s">
        <v>31</v>
      </c>
      <c r="AB18" s="23">
        <f>E26</f>
        <v>175</v>
      </c>
      <c r="AC18" s="23">
        <f>E27</f>
        <v>271</v>
      </c>
      <c r="AD18" s="23">
        <f>E28</f>
        <v>419</v>
      </c>
      <c r="AE18" s="23">
        <f>E29</f>
        <v>11</v>
      </c>
      <c r="AF18" s="23">
        <f>E30</f>
        <v>16</v>
      </c>
      <c r="AG18" s="23">
        <f>E31</f>
        <v>267</v>
      </c>
      <c r="AH18" s="23">
        <f>E32</f>
        <v>167</v>
      </c>
      <c r="AI18" s="31">
        <f>E33</f>
        <v>12</v>
      </c>
    </row>
    <row r="19" spans="1:35" ht="15" customHeight="1" x14ac:dyDescent="0.25">
      <c r="A19" s="107"/>
      <c r="B19" s="108"/>
      <c r="C19" s="30" t="s">
        <v>37</v>
      </c>
      <c r="D19" s="30">
        <v>64</v>
      </c>
      <c r="E19" s="30">
        <v>4</v>
      </c>
      <c r="F19" s="31">
        <f t="shared" si="5"/>
        <v>60</v>
      </c>
      <c r="G19" s="33">
        <f>E17/D17</f>
        <v>0.54726368159203975</v>
      </c>
      <c r="H19" s="104"/>
      <c r="I19" s="30" t="s">
        <v>37</v>
      </c>
      <c r="J19" s="30">
        <v>76</v>
      </c>
      <c r="K19" s="30">
        <v>18</v>
      </c>
      <c r="L19" s="31">
        <f t="shared" si="6"/>
        <v>58</v>
      </c>
      <c r="M19" s="34">
        <f>K28/J28</f>
        <v>0.74007220216606495</v>
      </c>
      <c r="N19" s="47">
        <v>42005</v>
      </c>
      <c r="O19" s="48">
        <f>O7+O8</f>
        <v>1610</v>
      </c>
      <c r="P19" s="48">
        <f>P7+P8</f>
        <v>896</v>
      </c>
      <c r="Q19" s="48">
        <f>Q7+Q8</f>
        <v>714</v>
      </c>
      <c r="R19" s="49">
        <f>(R7*O7+R8*O8)/(O7+O8)</f>
        <v>0.55652173913043479</v>
      </c>
      <c r="S19" s="98">
        <f>(S7*P7+S8*P8)/(P7+P8)</f>
        <v>0.5982142857142857</v>
      </c>
      <c r="T19" s="98">
        <f>(T7*O7+T8*O8)/(O7+O8)</f>
        <v>0.82732919254658388</v>
      </c>
      <c r="U19" s="98">
        <f>(U7*P7+U8*P8)/(P7+P8)</f>
        <v>0.9241071428571429</v>
      </c>
      <c r="V19" s="98">
        <f>(V7*AD8+V8*AD9)/(AD8+AD9)</f>
        <v>0.6216216216216216</v>
      </c>
      <c r="W19" s="98">
        <f>(W7*O7+W8*O8)/(O7+O8)</f>
        <v>0.40062111801242234</v>
      </c>
      <c r="X19" s="49">
        <f>(X7*P7+X8*P8)/(P7+P8)</f>
        <v>0.5491071428571429</v>
      </c>
      <c r="Y19" s="50">
        <f>(Y7*AG8+Y8*AG9)/(AG8+AG9)</f>
        <v>0.76279069767441865</v>
      </c>
      <c r="AA19" s="22" t="s">
        <v>34</v>
      </c>
      <c r="AB19" s="23">
        <f>K26</f>
        <v>167</v>
      </c>
      <c r="AC19" s="23">
        <f>K27</f>
        <v>274</v>
      </c>
      <c r="AD19" s="23">
        <f>K28</f>
        <v>410</v>
      </c>
      <c r="AE19" s="23">
        <f>K29</f>
        <v>12</v>
      </c>
      <c r="AF19" s="23">
        <f>K30</f>
        <v>19</v>
      </c>
      <c r="AG19" s="23">
        <f>K31</f>
        <v>225</v>
      </c>
      <c r="AH19" s="23">
        <f>K32</f>
        <v>198</v>
      </c>
      <c r="AI19" s="31">
        <f>K33</f>
        <v>18</v>
      </c>
    </row>
    <row r="20" spans="1:35" ht="15" customHeight="1" x14ac:dyDescent="0.25">
      <c r="A20" s="107"/>
      <c r="B20" s="108" t="s">
        <v>39</v>
      </c>
      <c r="C20" s="30" t="s">
        <v>33</v>
      </c>
      <c r="D20" s="30">
        <v>422</v>
      </c>
      <c r="E20" s="30">
        <v>289</v>
      </c>
      <c r="F20" s="31">
        <f t="shared" si="5"/>
        <v>133</v>
      </c>
      <c r="G20" s="33">
        <f>D20/(D20+D21+D22)</f>
        <v>0.44050104384133609</v>
      </c>
      <c r="H20" s="104" t="s">
        <v>39</v>
      </c>
      <c r="I20" s="30" t="s">
        <v>33</v>
      </c>
      <c r="J20" s="30">
        <v>310</v>
      </c>
      <c r="K20" s="30">
        <v>257</v>
      </c>
      <c r="L20" s="31">
        <f t="shared" si="6"/>
        <v>53</v>
      </c>
      <c r="M20" s="34">
        <f>J31/(J31+J32+J33)</f>
        <v>0.40508221225710017</v>
      </c>
      <c r="N20" s="47">
        <v>42370</v>
      </c>
      <c r="O20" s="48">
        <f>O9+O10</f>
        <v>1809</v>
      </c>
      <c r="P20" s="48">
        <f>P9+P10</f>
        <v>907</v>
      </c>
      <c r="Q20" s="48">
        <f>Q9+Q10</f>
        <v>902</v>
      </c>
      <c r="R20" s="49">
        <f>(R9*O9+R10*O10)/(O9+O10)</f>
        <v>0.50138197899391934</v>
      </c>
      <c r="S20" s="98">
        <f>(S9*P9+S10*P10)/(P9+P10)</f>
        <v>0.59757442116868797</v>
      </c>
      <c r="T20" s="98">
        <f>(T9*O9+T10*O10)/(O9+O10)</f>
        <v>0.81757877280265345</v>
      </c>
      <c r="U20" s="98">
        <f>(U9*P9+U10*P10)/(P9+P10)</f>
        <v>0.92392502756339578</v>
      </c>
      <c r="V20" s="98">
        <f>(V9*AD10+V10*AD11)/(AD10+AD11)</f>
        <v>0.56659905341446926</v>
      </c>
      <c r="W20" s="98">
        <f>(W9*O9+W10*O10)/(O9+O10)</f>
        <v>0.37258153676064126</v>
      </c>
      <c r="X20" s="49">
        <f>(X9*P9+X10*P10)/(P9+P10)</f>
        <v>0.52811466372657112</v>
      </c>
      <c r="Y20" s="50">
        <f>(Y9*AG10+Y10*AG11)/(AG10+AG11)</f>
        <v>0.71068249258160232</v>
      </c>
      <c r="AA20" s="22" t="s">
        <v>36</v>
      </c>
      <c r="AB20" s="23">
        <f>E37</f>
        <v>179</v>
      </c>
      <c r="AC20" s="23">
        <f>E38</f>
        <v>276</v>
      </c>
      <c r="AD20" s="23">
        <f>E39</f>
        <v>426</v>
      </c>
      <c r="AE20" s="23">
        <f>E40</f>
        <v>29</v>
      </c>
      <c r="AF20" s="23">
        <f>E41</f>
        <v>0</v>
      </c>
      <c r="AG20" s="23">
        <f>E42</f>
        <v>269</v>
      </c>
      <c r="AH20" s="23">
        <f>E43</f>
        <v>183</v>
      </c>
      <c r="AI20" s="31">
        <f>E44</f>
        <v>3</v>
      </c>
    </row>
    <row r="21" spans="1:35" ht="15" customHeight="1" x14ac:dyDescent="0.25">
      <c r="A21" s="107"/>
      <c r="B21" s="108"/>
      <c r="C21" s="30" t="s">
        <v>35</v>
      </c>
      <c r="D21" s="30">
        <v>473</v>
      </c>
      <c r="E21" s="30">
        <v>159</v>
      </c>
      <c r="F21" s="31">
        <f t="shared" si="5"/>
        <v>314</v>
      </c>
      <c r="G21" s="33">
        <f>E20/(E20+E21+E22)</f>
        <v>0.63516483516483513</v>
      </c>
      <c r="H21" s="104"/>
      <c r="I21" s="30" t="s">
        <v>35</v>
      </c>
      <c r="J21" s="30">
        <v>342</v>
      </c>
      <c r="K21" s="30">
        <v>163</v>
      </c>
      <c r="L21" s="31">
        <f t="shared" si="6"/>
        <v>179</v>
      </c>
      <c r="M21" s="34">
        <f>K31/(K31+K32+K33)</f>
        <v>0.51020408163265307</v>
      </c>
      <c r="N21" s="47">
        <v>42736</v>
      </c>
      <c r="O21" s="48">
        <f>O11+O12</f>
        <v>2037</v>
      </c>
      <c r="P21" s="48">
        <f>P11+P12</f>
        <v>904</v>
      </c>
      <c r="Q21" s="48">
        <f>Q11+Q12</f>
        <v>1133</v>
      </c>
      <c r="R21" s="49">
        <f>(R11*O11+R12*O12)/(O11+O12)</f>
        <v>0.44378988708885614</v>
      </c>
      <c r="S21" s="98">
        <f>(S11*P11+S12*P12)/(P11+P12)</f>
        <v>0.61504424778761058</v>
      </c>
      <c r="T21" s="98">
        <f>(T11*O11+T12*O12)/(O11+O12)</f>
        <v>0.79332351497299947</v>
      </c>
      <c r="U21" s="98">
        <f>(U11*P11+U12*P12)/(P11+P12)</f>
        <v>0.93694690265486724</v>
      </c>
      <c r="V21" s="98">
        <f>(V11*AD12+V12*AD13)/(AD12+AD13)</f>
        <v>0.5241336633663366</v>
      </c>
      <c r="W21" s="98">
        <f>(W11*O11+W12*O12)/(O11+O12)</f>
        <v>0.34413352970054001</v>
      </c>
      <c r="X21" s="49">
        <f>(X11*P11+X12*P12)/(P11+P12)</f>
        <v>0.55088495575221241</v>
      </c>
      <c r="Y21" s="50">
        <f>(Y11*AG12+Y12*AG13)/(AG12+AG13)</f>
        <v>0.71041369472182592</v>
      </c>
      <c r="AA21" s="22" t="s">
        <v>38</v>
      </c>
      <c r="AB21" s="23">
        <f>K37</f>
        <v>181</v>
      </c>
      <c r="AC21" s="23">
        <f>K38</f>
        <v>260</v>
      </c>
      <c r="AD21" s="23">
        <f>K39</f>
        <v>402</v>
      </c>
      <c r="AE21" s="23">
        <f>K40</f>
        <v>12</v>
      </c>
      <c r="AF21" s="23">
        <f>K41</f>
        <v>27</v>
      </c>
      <c r="AG21" s="23">
        <f>K42</f>
        <v>223</v>
      </c>
      <c r="AH21" s="23">
        <f>K43</f>
        <v>186</v>
      </c>
      <c r="AI21" s="31">
        <f>K44</f>
        <v>32</v>
      </c>
    </row>
    <row r="22" spans="1:35" ht="15" customHeight="1" x14ac:dyDescent="0.25">
      <c r="A22" s="107"/>
      <c r="B22" s="108"/>
      <c r="C22" s="30" t="s">
        <v>37</v>
      </c>
      <c r="D22" s="30">
        <v>63</v>
      </c>
      <c r="E22" s="30">
        <v>7</v>
      </c>
      <c r="F22" s="31">
        <f t="shared" si="5"/>
        <v>56</v>
      </c>
      <c r="G22" s="33">
        <f>E20/D20</f>
        <v>0.68483412322274884</v>
      </c>
      <c r="H22" s="104"/>
      <c r="I22" s="30" t="s">
        <v>37</v>
      </c>
      <c r="J22" s="30">
        <v>78</v>
      </c>
      <c r="K22" s="30">
        <v>18</v>
      </c>
      <c r="L22" s="31">
        <f t="shared" si="6"/>
        <v>60</v>
      </c>
      <c r="M22" s="34">
        <f>K31/J31</f>
        <v>0.8302583025830258</v>
      </c>
      <c r="N22" s="47">
        <v>43101</v>
      </c>
      <c r="O22" s="48">
        <f>O13+O14</f>
        <v>1278</v>
      </c>
      <c r="P22" s="48">
        <f>P13+P14</f>
        <v>454</v>
      </c>
      <c r="Q22" s="48">
        <f>Q13+Q14</f>
        <v>824</v>
      </c>
      <c r="R22" s="51">
        <f>(R13*O13+R14*O14)/(O13+O14)</f>
        <v>0.35524256651017216</v>
      </c>
      <c r="S22" s="51">
        <f>(S13*P13+S14*P14)/(P13+P14)</f>
        <v>0.60572687224669608</v>
      </c>
      <c r="T22" s="49">
        <f>(T13*O13+T14*O14)/(O13+O14)</f>
        <v>0.77934272300469487</v>
      </c>
      <c r="U22" s="49">
        <f>(U13*P13+U14*P14)/(P13+P14)</f>
        <v>0.93612334801762109</v>
      </c>
      <c r="V22" s="49">
        <f>V13</f>
        <v>0.42670682730923692</v>
      </c>
      <c r="W22" s="49">
        <f>(W13*O13+W14*O14)/(O13+O14)</f>
        <v>0.2981220657276995</v>
      </c>
      <c r="X22" s="49">
        <f>(X13*P13+X14*P14)/(P13+P14)</f>
        <v>0.52422907488986781</v>
      </c>
      <c r="Y22" s="50">
        <f>Y13</f>
        <v>0.62467191601049865</v>
      </c>
      <c r="AA22" s="22" t="s">
        <v>40</v>
      </c>
      <c r="AB22" s="23">
        <f>E48</f>
        <v>193</v>
      </c>
      <c r="AC22" s="23">
        <f>E49</f>
        <v>264</v>
      </c>
      <c r="AD22" s="23">
        <f>E50</f>
        <v>428</v>
      </c>
      <c r="AE22" s="23">
        <f>E51</f>
        <v>20</v>
      </c>
      <c r="AF22" s="23">
        <f>E52</f>
        <v>9</v>
      </c>
      <c r="AG22" s="23">
        <f>E53</f>
        <v>251</v>
      </c>
      <c r="AH22" s="23">
        <f>E54</f>
        <v>194</v>
      </c>
      <c r="AI22" s="31">
        <f>E55</f>
        <v>12</v>
      </c>
    </row>
    <row r="23" spans="1:35" ht="15" customHeight="1" x14ac:dyDescent="0.35">
      <c r="B23" s="35"/>
      <c r="C23" s="36"/>
      <c r="D23" s="36"/>
      <c r="E23" s="36"/>
      <c r="F23" s="36"/>
      <c r="G23" s="37"/>
      <c r="H23" s="38"/>
      <c r="I23" s="39"/>
      <c r="J23" s="39"/>
      <c r="K23" s="39"/>
      <c r="L23" s="39"/>
      <c r="AA23" s="22" t="s">
        <v>41</v>
      </c>
      <c r="AB23" s="23">
        <f>K48</f>
        <v>172</v>
      </c>
      <c r="AC23" s="23">
        <f>K49</f>
        <v>278</v>
      </c>
      <c r="AD23" s="23">
        <f>K50</f>
        <v>410</v>
      </c>
      <c r="AE23" s="23">
        <f>K51</f>
        <v>17</v>
      </c>
      <c r="AF23" s="23">
        <f>K52</f>
        <v>23</v>
      </c>
      <c r="AG23" s="23">
        <f>K53</f>
        <v>228</v>
      </c>
      <c r="AH23" s="23">
        <f>K54</f>
        <v>197</v>
      </c>
      <c r="AI23" s="31">
        <f>K55</f>
        <v>25</v>
      </c>
    </row>
    <row r="24" spans="1:35" ht="15" customHeight="1" x14ac:dyDescent="0.35">
      <c r="B24" s="35"/>
      <c r="C24" s="36"/>
      <c r="D24" s="36"/>
      <c r="E24" s="36"/>
      <c r="F24" s="36"/>
      <c r="G24" s="37"/>
      <c r="H24" s="38"/>
      <c r="I24" s="39"/>
      <c r="J24" s="39"/>
      <c r="K24" s="39"/>
      <c r="L24" s="39"/>
      <c r="AA24" s="22" t="s">
        <v>42</v>
      </c>
      <c r="AB24" s="23">
        <f>E59</f>
        <v>184</v>
      </c>
      <c r="AC24" s="23">
        <f>E60</f>
        <v>279</v>
      </c>
      <c r="AD24" s="23">
        <f>E61</f>
        <v>441</v>
      </c>
      <c r="AE24" s="23">
        <f>E62</f>
        <v>14</v>
      </c>
      <c r="AF24" s="23">
        <f>E63</f>
        <v>8</v>
      </c>
      <c r="AG24" s="23">
        <f>E64</f>
        <v>268</v>
      </c>
      <c r="AH24" s="23">
        <f>E65</f>
        <v>182</v>
      </c>
      <c r="AI24" s="31">
        <f>E66</f>
        <v>13</v>
      </c>
    </row>
    <row r="25" spans="1:35" ht="15" customHeight="1" x14ac:dyDescent="0.25">
      <c r="A25" s="107">
        <v>2014</v>
      </c>
      <c r="B25" s="18" t="s">
        <v>45</v>
      </c>
      <c r="C25" s="19" t="s">
        <v>26</v>
      </c>
      <c r="D25" s="19" t="s">
        <v>5</v>
      </c>
      <c r="E25" s="19" t="s">
        <v>6</v>
      </c>
      <c r="F25" s="20" t="s">
        <v>7</v>
      </c>
      <c r="G25" s="21"/>
      <c r="H25" s="19" t="s">
        <v>46</v>
      </c>
      <c r="I25" s="19" t="s">
        <v>26</v>
      </c>
      <c r="J25" s="19" t="s">
        <v>5</v>
      </c>
      <c r="K25" s="19" t="s">
        <v>6</v>
      </c>
      <c r="L25" s="20" t="s">
        <v>7</v>
      </c>
      <c r="M25" s="54"/>
      <c r="N25" s="55" t="s">
        <v>49</v>
      </c>
      <c r="O25" s="56"/>
      <c r="P25" s="56"/>
      <c r="Q25" s="57"/>
      <c r="AA25" s="22" t="s">
        <v>43</v>
      </c>
      <c r="AB25" s="23">
        <f>K59</f>
        <v>164</v>
      </c>
      <c r="AC25" s="23">
        <f>K60</f>
        <v>277</v>
      </c>
      <c r="AD25" s="23">
        <f>K61</f>
        <v>406</v>
      </c>
      <c r="AE25" s="23">
        <f>K62</f>
        <v>16</v>
      </c>
      <c r="AF25" s="23">
        <f>K63</f>
        <v>19</v>
      </c>
      <c r="AG25" s="23">
        <f>K64</f>
        <v>230</v>
      </c>
      <c r="AH25" s="23">
        <f>K65</f>
        <v>186</v>
      </c>
      <c r="AI25" s="31">
        <f>K66</f>
        <v>25</v>
      </c>
    </row>
    <row r="26" spans="1:35" ht="15" customHeight="1" x14ac:dyDescent="0.25">
      <c r="A26" s="107"/>
      <c r="B26" s="104" t="s">
        <v>29</v>
      </c>
      <c r="C26" s="30" t="s">
        <v>17</v>
      </c>
      <c r="D26" s="30">
        <v>377</v>
      </c>
      <c r="E26" s="30">
        <v>175</v>
      </c>
      <c r="F26" s="31">
        <f t="shared" ref="F26:F33" si="8">D26-E26</f>
        <v>202</v>
      </c>
      <c r="G26" s="21">
        <f>E26+E27</f>
        <v>446</v>
      </c>
      <c r="H26" s="104" t="s">
        <v>29</v>
      </c>
      <c r="I26" s="30" t="s">
        <v>17</v>
      </c>
      <c r="J26" s="30">
        <v>265</v>
      </c>
      <c r="K26" s="30">
        <v>167</v>
      </c>
      <c r="L26" s="31">
        <f t="shared" ref="L26:L33" si="9">J26-K26</f>
        <v>98</v>
      </c>
      <c r="M26" s="32">
        <f>K37+K38</f>
        <v>441</v>
      </c>
      <c r="N26" s="58">
        <f>AVERAGE(R17:R22)</f>
        <v>0.49069622002334579</v>
      </c>
      <c r="O26" s="59" t="s">
        <v>66</v>
      </c>
      <c r="P26" s="59"/>
      <c r="Q26" s="60"/>
      <c r="AA26" s="40" t="s">
        <v>44</v>
      </c>
      <c r="AB26" s="41">
        <f>E70</f>
        <v>179</v>
      </c>
      <c r="AC26" s="41">
        <f>E71</f>
        <v>275</v>
      </c>
      <c r="AD26" s="41">
        <f>E72</f>
        <v>425</v>
      </c>
      <c r="AE26" s="41">
        <f>E73</f>
        <v>11</v>
      </c>
      <c r="AF26" s="41">
        <f>E74</f>
        <v>18</v>
      </c>
      <c r="AG26" s="41">
        <f>E75</f>
        <v>238</v>
      </c>
      <c r="AH26" s="41">
        <f>E76</f>
        <v>197</v>
      </c>
      <c r="AI26" s="42">
        <f>E77</f>
        <v>19</v>
      </c>
    </row>
    <row r="27" spans="1:35" ht="15" customHeight="1" x14ac:dyDescent="0.25">
      <c r="A27" s="107"/>
      <c r="B27" s="104"/>
      <c r="C27" s="30" t="s">
        <v>18</v>
      </c>
      <c r="D27" s="30">
        <v>543</v>
      </c>
      <c r="E27" s="30">
        <v>271</v>
      </c>
      <c r="F27" s="31">
        <f t="shared" si="8"/>
        <v>272</v>
      </c>
      <c r="G27" s="21">
        <f>E27/(E26+E27)</f>
        <v>0.6076233183856502</v>
      </c>
      <c r="H27" s="104"/>
      <c r="I27" s="30" t="s">
        <v>18</v>
      </c>
      <c r="J27" s="30">
        <v>404</v>
      </c>
      <c r="K27" s="30">
        <v>274</v>
      </c>
      <c r="L27" s="31">
        <f t="shared" si="9"/>
        <v>130</v>
      </c>
      <c r="M27" s="32">
        <f>K38/(K37+K38)</f>
        <v>0.58956916099773238</v>
      </c>
      <c r="N27" s="58">
        <f>AVERAGE(S17:S22)</f>
        <v>0.60501577256963646</v>
      </c>
      <c r="O27" s="59" t="s">
        <v>50</v>
      </c>
      <c r="P27" s="59"/>
      <c r="Q27" s="60"/>
      <c r="AA27" s="43" t="s">
        <v>51</v>
      </c>
      <c r="AB27" s="45"/>
      <c r="AC27" s="45"/>
      <c r="AD27" s="45"/>
      <c r="AE27" s="45"/>
      <c r="AF27" s="45"/>
      <c r="AG27" s="45"/>
      <c r="AH27" s="45"/>
      <c r="AI27" s="46"/>
    </row>
    <row r="28" spans="1:35" ht="15" customHeight="1" x14ac:dyDescent="0.25">
      <c r="A28" s="107"/>
      <c r="B28" s="104" t="s">
        <v>32</v>
      </c>
      <c r="C28" s="30" t="s">
        <v>33</v>
      </c>
      <c r="D28" s="30">
        <v>781</v>
      </c>
      <c r="E28" s="30">
        <v>419</v>
      </c>
      <c r="F28" s="31">
        <f t="shared" si="8"/>
        <v>362</v>
      </c>
      <c r="G28" s="33">
        <f>D28/(D28+D29+D30)</f>
        <v>0.84891304347826091</v>
      </c>
      <c r="H28" s="104" t="s">
        <v>32</v>
      </c>
      <c r="I28" s="30" t="s">
        <v>33</v>
      </c>
      <c r="J28" s="30">
        <v>554</v>
      </c>
      <c r="K28" s="30">
        <v>410</v>
      </c>
      <c r="L28" s="31">
        <f t="shared" si="9"/>
        <v>144</v>
      </c>
      <c r="M28" s="34">
        <f>J39/(J39+J40+J41)</f>
        <v>0.7946428571428571</v>
      </c>
      <c r="N28" s="58">
        <f>AVERAGE(T17:T22)</f>
        <v>0.81224725592578639</v>
      </c>
      <c r="O28" s="59" t="s">
        <v>52</v>
      </c>
      <c r="P28" s="59"/>
      <c r="Q28" s="60"/>
      <c r="AA28" s="22" t="s">
        <v>28</v>
      </c>
      <c r="AB28" s="23">
        <f t="shared" ref="AB28:AI38" si="10">AB4-AB16</f>
        <v>225</v>
      </c>
      <c r="AC28" s="23">
        <f t="shared" si="10"/>
        <v>278</v>
      </c>
      <c r="AD28" s="23">
        <f t="shared" si="10"/>
        <v>364</v>
      </c>
      <c r="AE28" s="23">
        <f t="shared" si="10"/>
        <v>79</v>
      </c>
      <c r="AF28" s="23">
        <f t="shared" si="10"/>
        <v>60</v>
      </c>
      <c r="AG28" s="23">
        <f t="shared" si="10"/>
        <v>133</v>
      </c>
      <c r="AH28" s="23">
        <f t="shared" si="10"/>
        <v>314</v>
      </c>
      <c r="AI28" s="31">
        <f t="shared" si="10"/>
        <v>56</v>
      </c>
    </row>
    <row r="29" spans="1:35" ht="15" customHeight="1" x14ac:dyDescent="0.25">
      <c r="A29" s="107"/>
      <c r="B29" s="104"/>
      <c r="C29" s="30" t="s">
        <v>35</v>
      </c>
      <c r="D29" s="30">
        <v>76</v>
      </c>
      <c r="E29" s="30">
        <v>11</v>
      </c>
      <c r="F29" s="31">
        <f t="shared" si="8"/>
        <v>65</v>
      </c>
      <c r="G29" s="33">
        <f>E28/(E28+E29+E30)</f>
        <v>0.9394618834080718</v>
      </c>
      <c r="H29" s="104"/>
      <c r="I29" s="30" t="s">
        <v>35</v>
      </c>
      <c r="J29" s="30">
        <v>58</v>
      </c>
      <c r="K29" s="30">
        <v>12</v>
      </c>
      <c r="L29" s="31">
        <f t="shared" si="9"/>
        <v>46</v>
      </c>
      <c r="M29" s="34">
        <f>K39/(K39+K40+K41)</f>
        <v>0.91156462585034015</v>
      </c>
      <c r="N29" s="58">
        <f>AVERAGE(U17:U18,U20:U22)</f>
        <v>0.93601891371903978</v>
      </c>
      <c r="O29" s="59" t="s">
        <v>53</v>
      </c>
      <c r="P29" s="59"/>
      <c r="Q29" s="60"/>
      <c r="AA29" s="22" t="s">
        <v>30</v>
      </c>
      <c r="AB29" s="23">
        <f t="shared" si="10"/>
        <v>125</v>
      </c>
      <c r="AC29" s="23">
        <f t="shared" si="10"/>
        <v>167</v>
      </c>
      <c r="AD29" s="23">
        <f t="shared" si="10"/>
        <v>166</v>
      </c>
      <c r="AE29" s="23">
        <f t="shared" si="10"/>
        <v>68</v>
      </c>
      <c r="AF29" s="23">
        <f t="shared" si="10"/>
        <v>58</v>
      </c>
      <c r="AG29" s="23">
        <f t="shared" si="10"/>
        <v>53</v>
      </c>
      <c r="AH29" s="23">
        <f t="shared" si="10"/>
        <v>179</v>
      </c>
      <c r="AI29" s="31">
        <f t="shared" si="10"/>
        <v>60</v>
      </c>
    </row>
    <row r="30" spans="1:35" ht="15" customHeight="1" x14ac:dyDescent="0.25">
      <c r="A30" s="107"/>
      <c r="B30" s="104"/>
      <c r="C30" s="30" t="s">
        <v>37</v>
      </c>
      <c r="D30" s="30">
        <v>63</v>
      </c>
      <c r="E30" s="30">
        <v>16</v>
      </c>
      <c r="F30" s="31">
        <f t="shared" si="8"/>
        <v>47</v>
      </c>
      <c r="G30" s="33">
        <f>E28/D28</f>
        <v>0.53649167733674774</v>
      </c>
      <c r="H30" s="104"/>
      <c r="I30" s="30" t="s">
        <v>37</v>
      </c>
      <c r="J30" s="30">
        <v>57</v>
      </c>
      <c r="K30" s="30">
        <v>19</v>
      </c>
      <c r="L30" s="31">
        <f t="shared" si="9"/>
        <v>38</v>
      </c>
      <c r="M30" s="34">
        <f>K39/J39</f>
        <v>0.7528089887640449</v>
      </c>
      <c r="N30" s="58">
        <f>AVERAGE(V17:V22)</f>
        <v>0.56252337497716853</v>
      </c>
      <c r="O30" s="59" t="s">
        <v>54</v>
      </c>
      <c r="P30" s="59"/>
      <c r="Q30" s="60"/>
      <c r="AA30" s="22" t="s">
        <v>31</v>
      </c>
      <c r="AB30" s="23">
        <f t="shared" si="10"/>
        <v>202</v>
      </c>
      <c r="AC30" s="23">
        <f t="shared" si="10"/>
        <v>272</v>
      </c>
      <c r="AD30" s="23">
        <f t="shared" si="10"/>
        <v>362</v>
      </c>
      <c r="AE30" s="23">
        <f t="shared" si="10"/>
        <v>65</v>
      </c>
      <c r="AF30" s="23">
        <f t="shared" si="10"/>
        <v>47</v>
      </c>
      <c r="AG30" s="23">
        <f t="shared" si="10"/>
        <v>117</v>
      </c>
      <c r="AH30" s="23">
        <f t="shared" si="10"/>
        <v>310</v>
      </c>
      <c r="AI30" s="31">
        <f t="shared" si="10"/>
        <v>47</v>
      </c>
    </row>
    <row r="31" spans="1:35" ht="15" customHeight="1" x14ac:dyDescent="0.25">
      <c r="A31" s="107"/>
      <c r="B31" s="104" t="s">
        <v>39</v>
      </c>
      <c r="C31" s="30" t="s">
        <v>33</v>
      </c>
      <c r="D31" s="30">
        <v>384</v>
      </c>
      <c r="E31" s="30">
        <v>267</v>
      </c>
      <c r="F31" s="31">
        <f t="shared" si="8"/>
        <v>117</v>
      </c>
      <c r="G31" s="33">
        <f>D31/(D31+D32+D33)</f>
        <v>0.41739130434782606</v>
      </c>
      <c r="H31" s="104" t="s">
        <v>39</v>
      </c>
      <c r="I31" s="30" t="s">
        <v>33</v>
      </c>
      <c r="J31" s="30">
        <v>271</v>
      </c>
      <c r="K31" s="30">
        <v>225</v>
      </c>
      <c r="L31" s="31">
        <f t="shared" si="9"/>
        <v>46</v>
      </c>
      <c r="M31" s="34">
        <f>J42/(J42+J43+J44)</f>
        <v>0.38392857142857145</v>
      </c>
      <c r="N31" s="58">
        <f>AVERAGE(W17:W22)</f>
        <v>0.37688607928980677</v>
      </c>
      <c r="O31" s="59" t="s">
        <v>55</v>
      </c>
      <c r="P31" s="59"/>
      <c r="Q31" s="60"/>
      <c r="AA31" s="22" t="s">
        <v>34</v>
      </c>
      <c r="AB31" s="23">
        <f t="shared" si="10"/>
        <v>98</v>
      </c>
      <c r="AC31" s="23">
        <f t="shared" si="10"/>
        <v>130</v>
      </c>
      <c r="AD31" s="23">
        <f t="shared" si="10"/>
        <v>144</v>
      </c>
      <c r="AE31" s="23">
        <f t="shared" si="10"/>
        <v>46</v>
      </c>
      <c r="AF31" s="23">
        <f t="shared" si="10"/>
        <v>38</v>
      </c>
      <c r="AG31" s="23">
        <f t="shared" si="10"/>
        <v>46</v>
      </c>
      <c r="AH31" s="23">
        <f t="shared" si="10"/>
        <v>139</v>
      </c>
      <c r="AI31" s="31">
        <f t="shared" si="10"/>
        <v>43</v>
      </c>
    </row>
    <row r="32" spans="1:35" ht="15" customHeight="1" x14ac:dyDescent="0.25">
      <c r="A32" s="107"/>
      <c r="B32" s="104"/>
      <c r="C32" s="30" t="s">
        <v>35</v>
      </c>
      <c r="D32" s="30">
        <v>477</v>
      </c>
      <c r="E32" s="30">
        <v>167</v>
      </c>
      <c r="F32" s="31">
        <f t="shared" si="8"/>
        <v>310</v>
      </c>
      <c r="G32" s="33">
        <f>E31/(E31+E32+E33)</f>
        <v>0.59865470852017932</v>
      </c>
      <c r="H32" s="104"/>
      <c r="I32" s="30" t="s">
        <v>35</v>
      </c>
      <c r="J32" s="30">
        <v>337</v>
      </c>
      <c r="K32" s="30">
        <v>198</v>
      </c>
      <c r="L32" s="31">
        <f t="shared" si="9"/>
        <v>139</v>
      </c>
      <c r="M32" s="34">
        <f>K42/(K42+K43+K44)</f>
        <v>0.50566893424036286</v>
      </c>
      <c r="N32" s="58">
        <f>AVERAGE(X17:X22)</f>
        <v>0.55307278364986179</v>
      </c>
      <c r="O32" s="59" t="s">
        <v>56</v>
      </c>
      <c r="P32" s="59"/>
      <c r="Q32" s="60"/>
      <c r="AA32" s="22" t="s">
        <v>36</v>
      </c>
      <c r="AB32" s="23">
        <f t="shared" si="10"/>
        <v>212</v>
      </c>
      <c r="AC32" s="23">
        <f t="shared" si="10"/>
        <v>271</v>
      </c>
      <c r="AD32" s="23">
        <f t="shared" si="10"/>
        <v>372</v>
      </c>
      <c r="AE32" s="23">
        <f t="shared" si="10"/>
        <v>69</v>
      </c>
      <c r="AF32" s="23">
        <f t="shared" si="10"/>
        <v>42</v>
      </c>
      <c r="AG32" s="23">
        <f t="shared" si="10"/>
        <v>118</v>
      </c>
      <c r="AH32" s="23">
        <f t="shared" si="10"/>
        <v>291</v>
      </c>
      <c r="AI32" s="31">
        <f t="shared" si="10"/>
        <v>74</v>
      </c>
    </row>
    <row r="33" spans="1:35" ht="15" customHeight="1" x14ac:dyDescent="0.25">
      <c r="A33" s="107"/>
      <c r="B33" s="104"/>
      <c r="C33" s="30" t="s">
        <v>37</v>
      </c>
      <c r="D33" s="30">
        <v>59</v>
      </c>
      <c r="E33" s="30">
        <v>12</v>
      </c>
      <c r="F33" s="31">
        <f t="shared" si="8"/>
        <v>47</v>
      </c>
      <c r="G33" s="33">
        <f>E31/D31</f>
        <v>0.6953125</v>
      </c>
      <c r="H33" s="104"/>
      <c r="I33" s="30" t="s">
        <v>37</v>
      </c>
      <c r="J33" s="30">
        <v>61</v>
      </c>
      <c r="K33" s="30">
        <v>18</v>
      </c>
      <c r="L33" s="31">
        <f t="shared" si="9"/>
        <v>43</v>
      </c>
      <c r="M33" s="34">
        <f>K42/J42</f>
        <v>0.86434108527131781</v>
      </c>
      <c r="N33" s="61">
        <f>AVERAGE(Y17:Y22)</f>
        <v>0.71760091308342444</v>
      </c>
      <c r="O33" s="62" t="s">
        <v>57</v>
      </c>
      <c r="P33" s="62"/>
      <c r="Q33" s="63"/>
      <c r="AA33" s="22" t="s">
        <v>38</v>
      </c>
      <c r="AB33" s="23">
        <f t="shared" si="10"/>
        <v>95</v>
      </c>
      <c r="AC33" s="23">
        <f t="shared" si="10"/>
        <v>136</v>
      </c>
      <c r="AD33" s="23">
        <f t="shared" si="10"/>
        <v>132</v>
      </c>
      <c r="AE33" s="99">
        <f t="shared" si="10"/>
        <v>39</v>
      </c>
      <c r="AF33" s="23">
        <f t="shared" si="10"/>
        <v>60</v>
      </c>
      <c r="AG33" s="23">
        <f t="shared" si="10"/>
        <v>35</v>
      </c>
      <c r="AH33" s="23">
        <f t="shared" si="10"/>
        <v>126</v>
      </c>
      <c r="AI33" s="31">
        <f t="shared" si="10"/>
        <v>70</v>
      </c>
    </row>
    <row r="34" spans="1:35" ht="15" customHeight="1" x14ac:dyDescent="0.25">
      <c r="G34" s="37"/>
      <c r="M34" s="37"/>
      <c r="AA34" s="22" t="s">
        <v>40</v>
      </c>
      <c r="AB34" s="23">
        <f t="shared" si="10"/>
        <v>203</v>
      </c>
      <c r="AC34" s="23">
        <f t="shared" si="10"/>
        <v>341</v>
      </c>
      <c r="AD34" s="23">
        <f t="shared" si="10"/>
        <v>408</v>
      </c>
      <c r="AE34" s="23">
        <f t="shared" si="10"/>
        <v>67</v>
      </c>
      <c r="AF34" s="23">
        <f t="shared" si="10"/>
        <v>69</v>
      </c>
      <c r="AG34" s="23">
        <f t="shared" si="10"/>
        <v>121</v>
      </c>
      <c r="AH34" s="23">
        <f t="shared" si="10"/>
        <v>340</v>
      </c>
      <c r="AI34" s="31">
        <f t="shared" si="10"/>
        <v>83</v>
      </c>
    </row>
    <row r="35" spans="1:35" ht="15" customHeight="1" x14ac:dyDescent="0.25">
      <c r="G35" s="37"/>
      <c r="M35" s="37"/>
      <c r="AA35" s="22" t="s">
        <v>41</v>
      </c>
      <c r="AB35" s="23">
        <f t="shared" si="10"/>
        <v>136</v>
      </c>
      <c r="AC35" s="23">
        <f t="shared" si="10"/>
        <v>222</v>
      </c>
      <c r="AD35" s="23">
        <f t="shared" si="10"/>
        <v>233</v>
      </c>
      <c r="AE35" s="23">
        <f t="shared" si="10"/>
        <v>50</v>
      </c>
      <c r="AF35" s="23">
        <f t="shared" si="10"/>
        <v>75</v>
      </c>
      <c r="AG35" s="23">
        <f t="shared" si="10"/>
        <v>74</v>
      </c>
      <c r="AH35" s="23">
        <f t="shared" si="10"/>
        <v>188</v>
      </c>
      <c r="AI35" s="31">
        <f t="shared" si="10"/>
        <v>96</v>
      </c>
    </row>
    <row r="36" spans="1:35" ht="15" customHeight="1" x14ac:dyDescent="0.25">
      <c r="A36" s="107">
        <v>2015</v>
      </c>
      <c r="B36" s="18" t="s">
        <v>47</v>
      </c>
      <c r="C36" s="19" t="s">
        <v>26</v>
      </c>
      <c r="D36" s="19" t="s">
        <v>5</v>
      </c>
      <c r="E36" s="19" t="s">
        <v>6</v>
      </c>
      <c r="F36" s="20" t="s">
        <v>7</v>
      </c>
      <c r="G36" s="21"/>
      <c r="H36" s="19" t="s">
        <v>48</v>
      </c>
      <c r="I36" s="19" t="s">
        <v>26</v>
      </c>
      <c r="J36" s="19" t="s">
        <v>5</v>
      </c>
      <c r="K36" s="19" t="s">
        <v>6</v>
      </c>
      <c r="L36" s="20" t="s">
        <v>7</v>
      </c>
      <c r="M36" s="37"/>
      <c r="AA36" s="22" t="s">
        <v>42</v>
      </c>
      <c r="AB36" s="23">
        <f t="shared" si="10"/>
        <v>265</v>
      </c>
      <c r="AC36" s="23">
        <f t="shared" si="10"/>
        <v>411</v>
      </c>
      <c r="AD36" s="23">
        <f t="shared" si="10"/>
        <v>504</v>
      </c>
      <c r="AE36" s="23">
        <f t="shared" si="10"/>
        <v>58</v>
      </c>
      <c r="AF36" s="23">
        <f t="shared" si="10"/>
        <v>114</v>
      </c>
      <c r="AG36" s="23">
        <f t="shared" si="10"/>
        <v>143</v>
      </c>
      <c r="AH36" s="23">
        <f t="shared" si="10"/>
        <v>395</v>
      </c>
      <c r="AI36" s="31">
        <f t="shared" si="10"/>
        <v>138</v>
      </c>
    </row>
    <row r="37" spans="1:35" ht="15" customHeight="1" x14ac:dyDescent="0.25">
      <c r="A37" s="107"/>
      <c r="B37" s="104" t="s">
        <v>29</v>
      </c>
      <c r="C37" s="30" t="s">
        <v>17</v>
      </c>
      <c r="D37" s="30">
        <v>391</v>
      </c>
      <c r="E37" s="30">
        <v>179</v>
      </c>
      <c r="F37" s="31">
        <f t="shared" ref="F37:F44" si="11">D37-E37</f>
        <v>212</v>
      </c>
      <c r="G37" s="21">
        <f>E37+E38</f>
        <v>455</v>
      </c>
      <c r="H37" s="104" t="s">
        <v>29</v>
      </c>
      <c r="I37" s="30" t="s">
        <v>17</v>
      </c>
      <c r="J37" s="30">
        <v>276</v>
      </c>
      <c r="K37" s="30">
        <v>181</v>
      </c>
      <c r="L37" s="31">
        <f>J37-K37</f>
        <v>95</v>
      </c>
      <c r="M37" s="32">
        <f>K48+K49</f>
        <v>450</v>
      </c>
      <c r="AA37" s="22" t="s">
        <v>43</v>
      </c>
      <c r="AB37" s="23">
        <f t="shared" si="10"/>
        <v>178</v>
      </c>
      <c r="AC37" s="23">
        <f t="shared" si="10"/>
        <v>279</v>
      </c>
      <c r="AD37" s="23">
        <f t="shared" si="10"/>
        <v>265</v>
      </c>
      <c r="AE37" s="23">
        <f t="shared" si="10"/>
        <v>44</v>
      </c>
      <c r="AF37" s="23">
        <f t="shared" si="10"/>
        <v>148</v>
      </c>
      <c r="AG37" s="23">
        <f t="shared" si="10"/>
        <v>60</v>
      </c>
      <c r="AH37" s="23">
        <f t="shared" si="10"/>
        <v>206</v>
      </c>
      <c r="AI37" s="31">
        <f t="shared" si="10"/>
        <v>191</v>
      </c>
    </row>
    <row r="38" spans="1:35" ht="15" customHeight="1" x14ac:dyDescent="0.25">
      <c r="A38" s="107"/>
      <c r="B38" s="104"/>
      <c r="C38" s="30" t="s">
        <v>18</v>
      </c>
      <c r="D38" s="30">
        <v>547</v>
      </c>
      <c r="E38" s="30">
        <v>276</v>
      </c>
      <c r="F38" s="31">
        <f t="shared" si="11"/>
        <v>271</v>
      </c>
      <c r="G38" s="21">
        <f>E38/(E37+E38)</f>
        <v>0.60659340659340655</v>
      </c>
      <c r="H38" s="104"/>
      <c r="I38" s="30" t="s">
        <v>18</v>
      </c>
      <c r="J38" s="30">
        <v>396</v>
      </c>
      <c r="K38" s="30">
        <v>260</v>
      </c>
      <c r="L38" s="31">
        <f>J38-K38</f>
        <v>136</v>
      </c>
      <c r="M38" s="32">
        <f>K49/(K48+K49)</f>
        <v>0.61777777777777776</v>
      </c>
      <c r="AA38" s="64" t="s">
        <v>44</v>
      </c>
      <c r="AB38" s="65">
        <f t="shared" si="10"/>
        <v>318</v>
      </c>
      <c r="AC38" s="65">
        <f t="shared" si="10"/>
        <v>506</v>
      </c>
      <c r="AD38" s="65">
        <f t="shared" si="10"/>
        <v>571</v>
      </c>
      <c r="AE38" s="65">
        <f t="shared" si="10"/>
        <v>66</v>
      </c>
      <c r="AF38" s="65">
        <f t="shared" si="10"/>
        <v>187</v>
      </c>
      <c r="AG38" s="65">
        <f t="shared" si="10"/>
        <v>143</v>
      </c>
      <c r="AH38" s="65">
        <f t="shared" si="10"/>
        <v>450</v>
      </c>
      <c r="AI38" s="66">
        <f t="shared" si="10"/>
        <v>231</v>
      </c>
    </row>
    <row r="39" spans="1:35" ht="15" customHeight="1" x14ac:dyDescent="0.25">
      <c r="A39" s="107"/>
      <c r="B39" s="104" t="s">
        <v>32</v>
      </c>
      <c r="C39" s="30" t="s">
        <v>33</v>
      </c>
      <c r="D39" s="30">
        <v>798</v>
      </c>
      <c r="E39" s="30">
        <v>426</v>
      </c>
      <c r="F39" s="31">
        <f t="shared" si="11"/>
        <v>372</v>
      </c>
      <c r="G39" s="33">
        <f>D39/(D39+D40+D41)</f>
        <v>0.85074626865671643</v>
      </c>
      <c r="H39" s="104" t="s">
        <v>32</v>
      </c>
      <c r="I39" s="30" t="s">
        <v>33</v>
      </c>
      <c r="J39" s="30">
        <v>534</v>
      </c>
      <c r="K39" s="30">
        <v>402</v>
      </c>
      <c r="L39" s="31">
        <v>132</v>
      </c>
      <c r="M39" s="34">
        <f>J50/(J50+J51+J52)</f>
        <v>0.79579207920792083</v>
      </c>
    </row>
    <row r="40" spans="1:35" ht="15" customHeight="1" x14ac:dyDescent="0.25">
      <c r="A40" s="107"/>
      <c r="B40" s="104"/>
      <c r="C40" s="30" t="s">
        <v>35</v>
      </c>
      <c r="D40" s="30">
        <v>98</v>
      </c>
      <c r="E40" s="30">
        <v>29</v>
      </c>
      <c r="F40" s="31">
        <f t="shared" si="11"/>
        <v>69</v>
      </c>
      <c r="G40" s="33">
        <f>E39/(E39+E40+E41)</f>
        <v>0.93626373626373627</v>
      </c>
      <c r="H40" s="104"/>
      <c r="I40" s="30" t="s">
        <v>35</v>
      </c>
      <c r="J40" s="30">
        <v>51</v>
      </c>
      <c r="K40" s="30">
        <v>12</v>
      </c>
      <c r="L40" s="100">
        <v>39</v>
      </c>
      <c r="M40" s="34">
        <f>K50/(K50+K51+K52)</f>
        <v>0.91111111111111109</v>
      </c>
    </row>
    <row r="41" spans="1:35" ht="15" customHeight="1" x14ac:dyDescent="0.25">
      <c r="A41" s="107"/>
      <c r="B41" s="104"/>
      <c r="C41" s="30" t="s">
        <v>37</v>
      </c>
      <c r="D41" s="30">
        <v>42</v>
      </c>
      <c r="E41" s="30">
        <v>0</v>
      </c>
      <c r="F41" s="31">
        <f t="shared" si="11"/>
        <v>42</v>
      </c>
      <c r="G41" s="33">
        <f>E39/D39</f>
        <v>0.53383458646616544</v>
      </c>
      <c r="H41" s="104"/>
      <c r="I41" s="30" t="s">
        <v>37</v>
      </c>
      <c r="J41" s="30">
        <v>87</v>
      </c>
      <c r="K41" s="30">
        <v>27</v>
      </c>
      <c r="L41" s="31">
        <v>60</v>
      </c>
      <c r="M41" s="34">
        <f>K50/J50</f>
        <v>0.63763608087091761</v>
      </c>
    </row>
    <row r="42" spans="1:35" ht="15" customHeight="1" x14ac:dyDescent="0.25">
      <c r="A42" s="107"/>
      <c r="B42" s="104" t="s">
        <v>39</v>
      </c>
      <c r="C42" s="30" t="s">
        <v>33</v>
      </c>
      <c r="D42" s="30">
        <v>387</v>
      </c>
      <c r="E42" s="30">
        <v>269</v>
      </c>
      <c r="F42" s="31">
        <f t="shared" si="11"/>
        <v>118</v>
      </c>
      <c r="G42" s="33">
        <f>D42/(D42+D43+D44)</f>
        <v>0.41257995735607678</v>
      </c>
      <c r="H42" s="104" t="s">
        <v>39</v>
      </c>
      <c r="I42" s="30" t="s">
        <v>33</v>
      </c>
      <c r="J42" s="30">
        <v>258</v>
      </c>
      <c r="K42" s="30">
        <v>223</v>
      </c>
      <c r="L42" s="31">
        <f>J42-K42</f>
        <v>35</v>
      </c>
      <c r="M42" s="34">
        <f>J53/(J53+J54+J55)</f>
        <v>0.37376237623762376</v>
      </c>
    </row>
    <row r="43" spans="1:35" ht="15" customHeight="1" x14ac:dyDescent="0.25">
      <c r="A43" s="107"/>
      <c r="B43" s="104"/>
      <c r="C43" s="30" t="s">
        <v>35</v>
      </c>
      <c r="D43" s="30">
        <v>474</v>
      </c>
      <c r="E43" s="30">
        <v>183</v>
      </c>
      <c r="F43" s="31">
        <f t="shared" si="11"/>
        <v>291</v>
      </c>
      <c r="G43" s="33">
        <f>E42/(E42+E43+E44)</f>
        <v>0.59120879120879122</v>
      </c>
      <c r="H43" s="104"/>
      <c r="I43" s="30" t="s">
        <v>35</v>
      </c>
      <c r="J43" s="30">
        <v>312</v>
      </c>
      <c r="K43" s="30">
        <v>186</v>
      </c>
      <c r="L43" s="31">
        <f>J43-K43</f>
        <v>126</v>
      </c>
      <c r="M43" s="34">
        <f>K53/(K53+K54+K55)</f>
        <v>0.50666666666666671</v>
      </c>
    </row>
    <row r="44" spans="1:35" ht="15" customHeight="1" x14ac:dyDescent="0.25">
      <c r="A44" s="107"/>
      <c r="B44" s="104"/>
      <c r="C44" s="30" t="s">
        <v>37</v>
      </c>
      <c r="D44" s="30">
        <v>77</v>
      </c>
      <c r="E44" s="30">
        <v>3</v>
      </c>
      <c r="F44" s="31">
        <f t="shared" si="11"/>
        <v>74</v>
      </c>
      <c r="G44" s="33">
        <f>E42/D42</f>
        <v>0.69509043927648584</v>
      </c>
      <c r="H44" s="104"/>
      <c r="I44" s="30" t="s">
        <v>37</v>
      </c>
      <c r="J44" s="30">
        <v>102</v>
      </c>
      <c r="K44" s="30">
        <v>32</v>
      </c>
      <c r="L44" s="31">
        <f>J44-K44</f>
        <v>70</v>
      </c>
      <c r="M44" s="34">
        <f>K53/J53</f>
        <v>0.75496688741721851</v>
      </c>
    </row>
    <row r="45" spans="1:35" ht="15" customHeight="1" x14ac:dyDescent="0.25">
      <c r="M45" s="37"/>
    </row>
    <row r="46" spans="1:35" ht="15" customHeight="1" x14ac:dyDescent="0.25">
      <c r="M46" s="37"/>
    </row>
    <row r="47" spans="1:35" ht="15" customHeight="1" x14ac:dyDescent="0.25">
      <c r="A47" s="107">
        <v>2016</v>
      </c>
      <c r="B47" s="18" t="s">
        <v>58</v>
      </c>
      <c r="C47" s="19" t="s">
        <v>26</v>
      </c>
      <c r="D47" s="19" t="s">
        <v>5</v>
      </c>
      <c r="E47" s="19" t="s">
        <v>6</v>
      </c>
      <c r="F47" s="20" t="s">
        <v>7</v>
      </c>
      <c r="G47" s="21"/>
      <c r="H47" s="19" t="s">
        <v>59</v>
      </c>
      <c r="I47" s="19" t="s">
        <v>26</v>
      </c>
      <c r="J47" s="19" t="s">
        <v>5</v>
      </c>
      <c r="K47" s="19" t="s">
        <v>6</v>
      </c>
      <c r="L47" s="20" t="s">
        <v>7</v>
      </c>
      <c r="M47" s="37"/>
    </row>
    <row r="48" spans="1:35" ht="15" customHeight="1" x14ac:dyDescent="0.25">
      <c r="A48" s="107"/>
      <c r="B48" s="104" t="s">
        <v>29</v>
      </c>
      <c r="C48" s="30" t="s">
        <v>17</v>
      </c>
      <c r="D48" s="30">
        <v>396</v>
      </c>
      <c r="E48" s="30">
        <v>193</v>
      </c>
      <c r="F48" s="31">
        <f t="shared" ref="F48:F55" si="12">D48-E48</f>
        <v>203</v>
      </c>
      <c r="G48" s="21">
        <f>E48+E49</f>
        <v>457</v>
      </c>
      <c r="H48" s="104" t="s">
        <v>29</v>
      </c>
      <c r="I48" s="30" t="s">
        <v>17</v>
      </c>
      <c r="J48" s="30">
        <v>308</v>
      </c>
      <c r="K48" s="30">
        <v>172</v>
      </c>
      <c r="L48" s="31">
        <f t="shared" ref="L48:L55" si="13">J48-K48</f>
        <v>136</v>
      </c>
      <c r="M48" s="32">
        <f>K59+K60</f>
        <v>441</v>
      </c>
    </row>
    <row r="49" spans="1:13" ht="15" customHeight="1" x14ac:dyDescent="0.25">
      <c r="A49" s="107"/>
      <c r="B49" s="104"/>
      <c r="C49" s="30" t="s">
        <v>18</v>
      </c>
      <c r="D49" s="30">
        <v>605</v>
      </c>
      <c r="E49" s="30">
        <v>264</v>
      </c>
      <c r="F49" s="31">
        <f t="shared" si="12"/>
        <v>341</v>
      </c>
      <c r="G49" s="21">
        <f>E49/(E48+E49)</f>
        <v>0.57768052516411383</v>
      </c>
      <c r="H49" s="104"/>
      <c r="I49" s="30" t="s">
        <v>18</v>
      </c>
      <c r="J49" s="30">
        <v>500</v>
      </c>
      <c r="K49" s="30">
        <v>278</v>
      </c>
      <c r="L49" s="31">
        <f t="shared" si="13"/>
        <v>222</v>
      </c>
      <c r="M49" s="32">
        <f>K60/(K59+K60)</f>
        <v>0.6281179138321995</v>
      </c>
    </row>
    <row r="50" spans="1:13" ht="15" customHeight="1" x14ac:dyDescent="0.25">
      <c r="A50" s="107"/>
      <c r="B50" s="104" t="s">
        <v>32</v>
      </c>
      <c r="C50" s="30" t="s">
        <v>33</v>
      </c>
      <c r="D50" s="30">
        <v>836</v>
      </c>
      <c r="E50" s="30">
        <v>428</v>
      </c>
      <c r="F50" s="31">
        <f t="shared" si="12"/>
        <v>408</v>
      </c>
      <c r="G50" s="33">
        <f>D50/(D50+D51+D52)</f>
        <v>0.8351648351648352</v>
      </c>
      <c r="H50" s="104" t="s">
        <v>32</v>
      </c>
      <c r="I50" s="30" t="s">
        <v>33</v>
      </c>
      <c r="J50" s="30">
        <v>643</v>
      </c>
      <c r="K50" s="30">
        <v>410</v>
      </c>
      <c r="L50" s="31">
        <f t="shared" si="13"/>
        <v>233</v>
      </c>
      <c r="M50" s="34">
        <f>J61/(J61+J62+J63)</f>
        <v>0.74721603563474392</v>
      </c>
    </row>
    <row r="51" spans="1:13" ht="15" customHeight="1" x14ac:dyDescent="0.25">
      <c r="A51" s="107"/>
      <c r="B51" s="104"/>
      <c r="C51" s="30" t="s">
        <v>35</v>
      </c>
      <c r="D51" s="30">
        <v>87</v>
      </c>
      <c r="E51" s="30">
        <v>20</v>
      </c>
      <c r="F51" s="31">
        <f t="shared" si="12"/>
        <v>67</v>
      </c>
      <c r="G51" s="33">
        <f>E50/(E50+E51+E52)</f>
        <v>0.93654266958424504</v>
      </c>
      <c r="H51" s="104"/>
      <c r="I51" s="30" t="s">
        <v>35</v>
      </c>
      <c r="J51" s="30">
        <v>67</v>
      </c>
      <c r="K51" s="30">
        <v>17</v>
      </c>
      <c r="L51" s="31">
        <f t="shared" si="13"/>
        <v>50</v>
      </c>
      <c r="M51" s="34">
        <f>K61/(K61+K62+K63)</f>
        <v>0.92063492063492058</v>
      </c>
    </row>
    <row r="52" spans="1:13" ht="15" customHeight="1" x14ac:dyDescent="0.25">
      <c r="A52" s="107"/>
      <c r="B52" s="104"/>
      <c r="C52" s="30" t="s">
        <v>37</v>
      </c>
      <c r="D52" s="30">
        <v>78</v>
      </c>
      <c r="E52" s="30">
        <v>9</v>
      </c>
      <c r="F52" s="31">
        <f t="shared" si="12"/>
        <v>69</v>
      </c>
      <c r="G52" s="33">
        <f>E50/D50</f>
        <v>0.51196172248803828</v>
      </c>
      <c r="H52" s="104"/>
      <c r="I52" s="30" t="s">
        <v>37</v>
      </c>
      <c r="J52" s="30">
        <v>98</v>
      </c>
      <c r="K52" s="30">
        <v>23</v>
      </c>
      <c r="L52" s="31">
        <f t="shared" si="13"/>
        <v>75</v>
      </c>
      <c r="M52" s="34">
        <f>K61/J61</f>
        <v>0.60506706408345756</v>
      </c>
    </row>
    <row r="53" spans="1:13" ht="15" customHeight="1" x14ac:dyDescent="0.25">
      <c r="A53" s="107"/>
      <c r="B53" s="104" t="s">
        <v>39</v>
      </c>
      <c r="C53" s="30" t="s">
        <v>33</v>
      </c>
      <c r="D53" s="30">
        <v>372</v>
      </c>
      <c r="E53" s="30">
        <v>251</v>
      </c>
      <c r="F53" s="31">
        <f t="shared" si="12"/>
        <v>121</v>
      </c>
      <c r="G53" s="33">
        <f>D53/(D53+D54+D55)</f>
        <v>0.37162837162837165</v>
      </c>
      <c r="H53" s="104" t="s">
        <v>39</v>
      </c>
      <c r="I53" s="30" t="s">
        <v>33</v>
      </c>
      <c r="J53" s="30">
        <v>302</v>
      </c>
      <c r="K53" s="30">
        <v>228</v>
      </c>
      <c r="L53" s="31">
        <f t="shared" si="13"/>
        <v>74</v>
      </c>
      <c r="M53" s="34">
        <f>J64/(J64+J65+J66)</f>
        <v>0.32293986636971045</v>
      </c>
    </row>
    <row r="54" spans="1:13" ht="15" customHeight="1" x14ac:dyDescent="0.25">
      <c r="A54" s="107"/>
      <c r="B54" s="104"/>
      <c r="C54" s="30" t="s">
        <v>35</v>
      </c>
      <c r="D54" s="30">
        <v>534</v>
      </c>
      <c r="E54" s="30">
        <v>194</v>
      </c>
      <c r="F54" s="31">
        <f t="shared" si="12"/>
        <v>340</v>
      </c>
      <c r="G54" s="33">
        <f>E53/(E53+E54+E55)</f>
        <v>0.5492341356673961</v>
      </c>
      <c r="H54" s="104"/>
      <c r="I54" s="30" t="s">
        <v>35</v>
      </c>
      <c r="J54" s="30">
        <v>385</v>
      </c>
      <c r="K54" s="30">
        <v>197</v>
      </c>
      <c r="L54" s="31">
        <f t="shared" si="13"/>
        <v>188</v>
      </c>
      <c r="M54" s="34">
        <f>K64/(K64+K65+K66)</f>
        <v>0.52154195011337867</v>
      </c>
    </row>
    <row r="55" spans="1:13" ht="15" customHeight="1" x14ac:dyDescent="0.25">
      <c r="A55" s="107"/>
      <c r="B55" s="104"/>
      <c r="C55" s="30" t="s">
        <v>37</v>
      </c>
      <c r="D55" s="30">
        <v>95</v>
      </c>
      <c r="E55" s="30">
        <v>12</v>
      </c>
      <c r="F55" s="31">
        <f t="shared" si="12"/>
        <v>83</v>
      </c>
      <c r="G55" s="33">
        <f>E53/D53</f>
        <v>0.67473118279569888</v>
      </c>
      <c r="H55" s="104"/>
      <c r="I55" s="30" t="s">
        <v>37</v>
      </c>
      <c r="J55" s="30">
        <v>121</v>
      </c>
      <c r="K55" s="30">
        <v>25</v>
      </c>
      <c r="L55" s="31">
        <f t="shared" si="13"/>
        <v>96</v>
      </c>
      <c r="M55" s="34">
        <f>K64/J64</f>
        <v>0.7931034482758621</v>
      </c>
    </row>
    <row r="56" spans="1:13" ht="15" customHeight="1" x14ac:dyDescent="0.25">
      <c r="G56" s="37"/>
      <c r="M56" s="37"/>
    </row>
    <row r="57" spans="1:13" ht="15" customHeight="1" x14ac:dyDescent="0.25">
      <c r="G57" s="37"/>
    </row>
    <row r="58" spans="1:13" ht="15" customHeight="1" x14ac:dyDescent="0.25">
      <c r="A58" s="107">
        <v>2017</v>
      </c>
      <c r="B58" s="18" t="s">
        <v>60</v>
      </c>
      <c r="C58" s="19" t="s">
        <v>26</v>
      </c>
      <c r="D58" s="19" t="s">
        <v>5</v>
      </c>
      <c r="E58" s="19" t="s">
        <v>6</v>
      </c>
      <c r="F58" s="20" t="s">
        <v>7</v>
      </c>
      <c r="G58" s="21"/>
      <c r="H58" s="19" t="s">
        <v>61</v>
      </c>
      <c r="I58" s="19" t="s">
        <v>26</v>
      </c>
      <c r="J58" s="19" t="s">
        <v>5</v>
      </c>
      <c r="K58" s="19" t="s">
        <v>6</v>
      </c>
      <c r="L58" s="20" t="s">
        <v>7</v>
      </c>
    </row>
    <row r="59" spans="1:13" ht="15" customHeight="1" x14ac:dyDescent="0.25">
      <c r="A59" s="107"/>
      <c r="B59" s="104" t="s">
        <v>29</v>
      </c>
      <c r="C59" s="30" t="s">
        <v>17</v>
      </c>
      <c r="D59" s="30">
        <v>449</v>
      </c>
      <c r="E59" s="30">
        <v>184</v>
      </c>
      <c r="F59" s="31">
        <f t="shared" ref="F59:F66" si="14">D59-E59</f>
        <v>265</v>
      </c>
      <c r="G59" s="21">
        <f>E59+E60</f>
        <v>463</v>
      </c>
      <c r="H59" s="104" t="s">
        <v>29</v>
      </c>
      <c r="I59" s="30" t="s">
        <v>17</v>
      </c>
      <c r="J59" s="30">
        <v>342</v>
      </c>
      <c r="K59" s="30">
        <v>164</v>
      </c>
      <c r="L59" s="31">
        <f t="shared" ref="L59:L66" si="15">J59-K59</f>
        <v>178</v>
      </c>
    </row>
    <row r="60" spans="1:13" ht="15" customHeight="1" x14ac:dyDescent="0.25">
      <c r="A60" s="107"/>
      <c r="B60" s="104"/>
      <c r="C60" s="30" t="s">
        <v>18</v>
      </c>
      <c r="D60" s="30">
        <v>690</v>
      </c>
      <c r="E60" s="30">
        <v>279</v>
      </c>
      <c r="F60" s="31">
        <f t="shared" si="14"/>
        <v>411</v>
      </c>
      <c r="G60" s="21">
        <f>E60/(E59+E60)</f>
        <v>0.60259179265658747</v>
      </c>
      <c r="H60" s="104"/>
      <c r="I60" s="30" t="s">
        <v>18</v>
      </c>
      <c r="J60" s="30">
        <v>556</v>
      </c>
      <c r="K60" s="30">
        <v>277</v>
      </c>
      <c r="L60" s="31">
        <f t="shared" si="15"/>
        <v>279</v>
      </c>
    </row>
    <row r="61" spans="1:13" ht="15" customHeight="1" x14ac:dyDescent="0.25">
      <c r="A61" s="107"/>
      <c r="B61" s="104" t="s">
        <v>32</v>
      </c>
      <c r="C61" s="30" t="s">
        <v>33</v>
      </c>
      <c r="D61" s="30">
        <v>945</v>
      </c>
      <c r="E61" s="30">
        <v>441</v>
      </c>
      <c r="F61" s="31">
        <f t="shared" si="14"/>
        <v>504</v>
      </c>
      <c r="G61" s="33">
        <f>D61/(D61+D62+D63)</f>
        <v>0.82967515364354694</v>
      </c>
      <c r="H61" s="104" t="s">
        <v>32</v>
      </c>
      <c r="I61" s="30" t="s">
        <v>33</v>
      </c>
      <c r="J61" s="30">
        <v>671</v>
      </c>
      <c r="K61" s="30">
        <v>406</v>
      </c>
      <c r="L61" s="31">
        <f t="shared" si="15"/>
        <v>265</v>
      </c>
    </row>
    <row r="62" spans="1:13" ht="15" customHeight="1" x14ac:dyDescent="0.25">
      <c r="A62" s="107"/>
      <c r="B62" s="104"/>
      <c r="C62" s="30" t="s">
        <v>35</v>
      </c>
      <c r="D62" s="30">
        <v>72</v>
      </c>
      <c r="E62" s="30">
        <v>14</v>
      </c>
      <c r="F62" s="31">
        <f t="shared" si="14"/>
        <v>58</v>
      </c>
      <c r="G62" s="33">
        <f>E61/(E61+E62+E63)</f>
        <v>0.95248380129589638</v>
      </c>
      <c r="H62" s="104"/>
      <c r="I62" s="30" t="s">
        <v>35</v>
      </c>
      <c r="J62" s="30">
        <v>60</v>
      </c>
      <c r="K62" s="30">
        <v>16</v>
      </c>
      <c r="L62" s="31">
        <f t="shared" si="15"/>
        <v>44</v>
      </c>
    </row>
    <row r="63" spans="1:13" ht="15" customHeight="1" x14ac:dyDescent="0.25">
      <c r="A63" s="107"/>
      <c r="B63" s="104"/>
      <c r="C63" s="30" t="s">
        <v>37</v>
      </c>
      <c r="D63" s="30">
        <v>122</v>
      </c>
      <c r="E63" s="30">
        <v>8</v>
      </c>
      <c r="F63" s="31">
        <f t="shared" si="14"/>
        <v>114</v>
      </c>
      <c r="G63" s="33">
        <f>E61/D61</f>
        <v>0.46666666666666667</v>
      </c>
      <c r="H63" s="104"/>
      <c r="I63" s="30" t="s">
        <v>37</v>
      </c>
      <c r="J63" s="30">
        <v>167</v>
      </c>
      <c r="K63" s="30">
        <v>19</v>
      </c>
      <c r="L63" s="31">
        <f t="shared" si="15"/>
        <v>148</v>
      </c>
    </row>
    <row r="64" spans="1:13" ht="15" customHeight="1" x14ac:dyDescent="0.25">
      <c r="A64" s="107"/>
      <c r="B64" s="104" t="s">
        <v>39</v>
      </c>
      <c r="C64" s="30" t="s">
        <v>33</v>
      </c>
      <c r="D64" s="30">
        <v>411</v>
      </c>
      <c r="E64" s="30">
        <v>268</v>
      </c>
      <c r="F64" s="31">
        <f t="shared" si="14"/>
        <v>143</v>
      </c>
      <c r="G64" s="33">
        <f>D64/(D64+D65+D66)</f>
        <v>0.36084284460052679</v>
      </c>
      <c r="H64" s="104" t="s">
        <v>39</v>
      </c>
      <c r="I64" s="30" t="s">
        <v>33</v>
      </c>
      <c r="J64" s="30">
        <v>290</v>
      </c>
      <c r="K64" s="30">
        <v>230</v>
      </c>
      <c r="L64" s="31">
        <f t="shared" si="15"/>
        <v>60</v>
      </c>
    </row>
    <row r="65" spans="1:12" ht="15" customHeight="1" x14ac:dyDescent="0.25">
      <c r="A65" s="107"/>
      <c r="B65" s="104"/>
      <c r="C65" s="30" t="s">
        <v>35</v>
      </c>
      <c r="D65" s="30">
        <v>577</v>
      </c>
      <c r="E65" s="30">
        <v>182</v>
      </c>
      <c r="F65" s="31">
        <f t="shared" si="14"/>
        <v>395</v>
      </c>
      <c r="G65" s="33">
        <f>E64/(E64+E65+E66)</f>
        <v>0.5788336933045356</v>
      </c>
      <c r="H65" s="104"/>
      <c r="I65" s="30" t="s">
        <v>35</v>
      </c>
      <c r="J65" s="30">
        <v>392</v>
      </c>
      <c r="K65" s="30">
        <v>186</v>
      </c>
      <c r="L65" s="31">
        <f t="shared" si="15"/>
        <v>206</v>
      </c>
    </row>
    <row r="66" spans="1:12" ht="15" customHeight="1" x14ac:dyDescent="0.25">
      <c r="A66" s="107"/>
      <c r="B66" s="104"/>
      <c r="C66" s="30" t="s">
        <v>37</v>
      </c>
      <c r="D66" s="30">
        <v>151</v>
      </c>
      <c r="E66" s="30">
        <v>13</v>
      </c>
      <c r="F66" s="31">
        <f t="shared" si="14"/>
        <v>138</v>
      </c>
      <c r="G66" s="33">
        <f>E64/D64</f>
        <v>0.65206812652068125</v>
      </c>
      <c r="H66" s="104"/>
      <c r="I66" s="30" t="s">
        <v>37</v>
      </c>
      <c r="J66" s="30">
        <v>216</v>
      </c>
      <c r="K66" s="30">
        <v>25</v>
      </c>
      <c r="L66" s="31">
        <f t="shared" si="15"/>
        <v>191</v>
      </c>
    </row>
    <row r="67" spans="1:12" ht="15" customHeight="1" x14ac:dyDescent="0.25">
      <c r="G67" s="37"/>
    </row>
    <row r="68" spans="1:12" ht="15" customHeight="1" x14ac:dyDescent="0.25">
      <c r="G68" s="37"/>
    </row>
    <row r="69" spans="1:12" ht="15" customHeight="1" x14ac:dyDescent="0.25">
      <c r="A69" s="107">
        <v>2018</v>
      </c>
      <c r="B69" s="18" t="s">
        <v>62</v>
      </c>
      <c r="C69" s="19" t="s">
        <v>26</v>
      </c>
      <c r="D69" s="19" t="s">
        <v>5</v>
      </c>
      <c r="E69" s="19" t="s">
        <v>6</v>
      </c>
      <c r="F69" s="20" t="s">
        <v>7</v>
      </c>
      <c r="G69" s="37"/>
      <c r="H69" s="18" t="s">
        <v>63</v>
      </c>
      <c r="I69" s="19" t="s">
        <v>26</v>
      </c>
      <c r="J69" s="19" t="s">
        <v>5</v>
      </c>
      <c r="K69" s="19" t="s">
        <v>6</v>
      </c>
      <c r="L69" s="20" t="s">
        <v>7</v>
      </c>
    </row>
    <row r="70" spans="1:12" ht="15" customHeight="1" x14ac:dyDescent="0.25">
      <c r="A70" s="107"/>
      <c r="B70" s="104" t="s">
        <v>29</v>
      </c>
      <c r="C70" s="30" t="s">
        <v>17</v>
      </c>
      <c r="D70" s="30">
        <v>497</v>
      </c>
      <c r="E70" s="30">
        <v>179</v>
      </c>
      <c r="F70" s="31">
        <f t="shared" ref="F70:F77" si="16">D70-E70</f>
        <v>318</v>
      </c>
      <c r="G70" s="21">
        <f>E70+E71</f>
        <v>454</v>
      </c>
      <c r="H70" s="104" t="s">
        <v>29</v>
      </c>
      <c r="I70" s="30" t="s">
        <v>17</v>
      </c>
      <c r="J70" s="30"/>
      <c r="K70" s="30"/>
      <c r="L70" s="67"/>
    </row>
    <row r="71" spans="1:12" ht="15" customHeight="1" x14ac:dyDescent="0.25">
      <c r="A71" s="107"/>
      <c r="B71" s="104"/>
      <c r="C71" s="30" t="s">
        <v>18</v>
      </c>
      <c r="D71" s="30">
        <v>781</v>
      </c>
      <c r="E71" s="30">
        <v>275</v>
      </c>
      <c r="F71" s="31">
        <f t="shared" si="16"/>
        <v>506</v>
      </c>
      <c r="G71" s="21">
        <f>E71/(E70+E71)</f>
        <v>0.60572687224669608</v>
      </c>
      <c r="H71" s="104"/>
      <c r="I71" s="30" t="s">
        <v>18</v>
      </c>
      <c r="J71" s="30"/>
      <c r="K71" s="30"/>
      <c r="L71" s="67"/>
    </row>
    <row r="72" spans="1:12" ht="15" customHeight="1" x14ac:dyDescent="0.25">
      <c r="A72" s="107"/>
      <c r="B72" s="104" t="s">
        <v>32</v>
      </c>
      <c r="C72" s="30" t="s">
        <v>33</v>
      </c>
      <c r="D72" s="30">
        <v>996</v>
      </c>
      <c r="E72" s="30">
        <v>425</v>
      </c>
      <c r="F72" s="31">
        <f t="shared" si="16"/>
        <v>571</v>
      </c>
      <c r="G72" s="33">
        <f>D72/(D72+D73+D74)</f>
        <v>0.77934272300469487</v>
      </c>
      <c r="H72" s="104" t="s">
        <v>32</v>
      </c>
      <c r="I72" s="30" t="s">
        <v>33</v>
      </c>
      <c r="J72" s="30"/>
      <c r="K72" s="30"/>
      <c r="L72" s="67"/>
    </row>
    <row r="73" spans="1:12" ht="15" customHeight="1" x14ac:dyDescent="0.25">
      <c r="A73" s="107"/>
      <c r="B73" s="104"/>
      <c r="C73" s="30" t="s">
        <v>35</v>
      </c>
      <c r="D73" s="30">
        <v>77</v>
      </c>
      <c r="E73" s="30">
        <v>11</v>
      </c>
      <c r="F73" s="31">
        <f t="shared" si="16"/>
        <v>66</v>
      </c>
      <c r="G73" s="33">
        <f>E72/(E72+E73+E74)</f>
        <v>0.93612334801762109</v>
      </c>
      <c r="H73" s="104"/>
      <c r="I73" s="30" t="s">
        <v>35</v>
      </c>
      <c r="J73" s="30"/>
      <c r="K73" s="30"/>
      <c r="L73" s="67"/>
    </row>
    <row r="74" spans="1:12" x14ac:dyDescent="0.25">
      <c r="A74" s="107"/>
      <c r="B74" s="104"/>
      <c r="C74" s="30" t="s">
        <v>37</v>
      </c>
      <c r="D74" s="30">
        <v>205</v>
      </c>
      <c r="E74" s="30">
        <v>18</v>
      </c>
      <c r="F74" s="31">
        <f t="shared" si="16"/>
        <v>187</v>
      </c>
      <c r="G74" s="33">
        <f>E72/D72</f>
        <v>0.42670682730923692</v>
      </c>
      <c r="H74" s="104"/>
      <c r="I74" s="30" t="s">
        <v>37</v>
      </c>
      <c r="J74" s="30"/>
      <c r="K74" s="30"/>
      <c r="L74" s="67"/>
    </row>
    <row r="75" spans="1:12" x14ac:dyDescent="0.25">
      <c r="A75" s="107"/>
      <c r="B75" s="104" t="s">
        <v>39</v>
      </c>
      <c r="C75" s="30" t="s">
        <v>33</v>
      </c>
      <c r="D75" s="30">
        <v>381</v>
      </c>
      <c r="E75" s="30">
        <v>238</v>
      </c>
      <c r="F75" s="31">
        <f t="shared" si="16"/>
        <v>143</v>
      </c>
      <c r="G75" s="33">
        <f>D75/(D75+D76+D77)</f>
        <v>0.2981220657276995</v>
      </c>
      <c r="H75" s="104" t="s">
        <v>39</v>
      </c>
      <c r="I75" s="30" t="s">
        <v>33</v>
      </c>
      <c r="J75" s="30"/>
      <c r="K75" s="30"/>
      <c r="L75" s="67"/>
    </row>
    <row r="76" spans="1:12" x14ac:dyDescent="0.25">
      <c r="A76" s="107"/>
      <c r="B76" s="104"/>
      <c r="C76" s="30" t="s">
        <v>35</v>
      </c>
      <c r="D76" s="30">
        <v>647</v>
      </c>
      <c r="E76" s="30">
        <v>197</v>
      </c>
      <c r="F76" s="31">
        <f t="shared" si="16"/>
        <v>450</v>
      </c>
      <c r="G76" s="33">
        <f>E75/(E75+E76+E77)</f>
        <v>0.52422907488986781</v>
      </c>
      <c r="H76" s="104"/>
      <c r="I76" s="30" t="s">
        <v>35</v>
      </c>
      <c r="J76" s="30"/>
      <c r="K76" s="30"/>
      <c r="L76" s="67"/>
    </row>
    <row r="77" spans="1:12" x14ac:dyDescent="0.25">
      <c r="A77" s="107"/>
      <c r="B77" s="104"/>
      <c r="C77" s="30" t="s">
        <v>37</v>
      </c>
      <c r="D77" s="30">
        <v>250</v>
      </c>
      <c r="E77" s="30">
        <v>19</v>
      </c>
      <c r="F77" s="31">
        <f t="shared" si="16"/>
        <v>231</v>
      </c>
      <c r="G77" s="33">
        <f>E75/D75</f>
        <v>0.62467191601049865</v>
      </c>
      <c r="H77" s="104"/>
      <c r="I77" s="30" t="s">
        <v>37</v>
      </c>
      <c r="J77" s="30"/>
      <c r="K77" s="30"/>
      <c r="L77" s="67"/>
    </row>
  </sheetData>
  <mergeCells count="49">
    <mergeCell ref="A69:A77"/>
    <mergeCell ref="B70:B71"/>
    <mergeCell ref="H70:H71"/>
    <mergeCell ref="B72:B74"/>
    <mergeCell ref="H72:H74"/>
    <mergeCell ref="B75:B77"/>
    <mergeCell ref="H75:H77"/>
    <mergeCell ref="A47:A55"/>
    <mergeCell ref="H48:H49"/>
    <mergeCell ref="H50:H52"/>
    <mergeCell ref="H53:H55"/>
    <mergeCell ref="A58:A66"/>
    <mergeCell ref="B59:B60"/>
    <mergeCell ref="H59:H60"/>
    <mergeCell ref="B61:B63"/>
    <mergeCell ref="H61:H63"/>
    <mergeCell ref="B64:B66"/>
    <mergeCell ref="B48:B49"/>
    <mergeCell ref="B50:B52"/>
    <mergeCell ref="B53:B55"/>
    <mergeCell ref="H64:H66"/>
    <mergeCell ref="A36:A44"/>
    <mergeCell ref="B37:B38"/>
    <mergeCell ref="H37:H38"/>
    <mergeCell ref="B39:B41"/>
    <mergeCell ref="H39:H41"/>
    <mergeCell ref="B42:B44"/>
    <mergeCell ref="H42:H44"/>
    <mergeCell ref="A25:A33"/>
    <mergeCell ref="B26:B27"/>
    <mergeCell ref="H26:H27"/>
    <mergeCell ref="B28:B30"/>
    <mergeCell ref="H28:H30"/>
    <mergeCell ref="B31:B33"/>
    <mergeCell ref="H31:H33"/>
    <mergeCell ref="A14:A22"/>
    <mergeCell ref="B15:B16"/>
    <mergeCell ref="H15:H16"/>
    <mergeCell ref="B17:B19"/>
    <mergeCell ref="H17:H19"/>
    <mergeCell ref="B20:B22"/>
    <mergeCell ref="H20:H22"/>
    <mergeCell ref="A3:A11"/>
    <mergeCell ref="B4:B5"/>
    <mergeCell ref="H4:H5"/>
    <mergeCell ref="B6:B8"/>
    <mergeCell ref="H6:H8"/>
    <mergeCell ref="B9:B11"/>
    <mergeCell ref="H9:H11"/>
  </mergeCells>
  <pageMargins left="0.25" right="0.25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 Dnlf.no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Vemund Vikjord</dc:creator>
  <cp:lastModifiedBy>Anders Taraldset</cp:lastModifiedBy>
  <dcterms:created xsi:type="dcterms:W3CDTF">2018-10-19T12:11:42Z</dcterms:created>
  <dcterms:modified xsi:type="dcterms:W3CDTF">2018-10-22T14:24:23Z</dcterms:modified>
</cp:coreProperties>
</file>